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05" windowWidth="20730" windowHeight="11760" firstSheet="1" activeTab="1"/>
  </bookViews>
  <sheets>
    <sheet name="Rekapitulácia" sheetId="1" state="veryHidden" r:id="rId1"/>
    <sheet name="Krycí list stavby" sheetId="2" r:id="rId2"/>
    <sheet name="Kryci_list 197531" sheetId="3" r:id="rId3"/>
    <sheet name="Rekap 197531" sheetId="4" r:id="rId4"/>
    <sheet name="SO 197531" sheetId="5" r:id="rId5"/>
  </sheets>
  <definedNames>
    <definedName name="_xlnm.Print_Titles" localSheetId="3">'Rekap 197531'!$9:$9</definedName>
    <definedName name="_xlnm.Print_Titles" localSheetId="4">'SO 197531'!$8:$8</definedName>
  </definedNames>
  <calcPr calcId="125725"/>
</workbook>
</file>

<file path=xl/calcChain.xml><?xml version="1.0" encoding="utf-8"?>
<calcChain xmlns="http://schemas.openxmlformats.org/spreadsheetml/2006/main">
  <c r="F8" i="1"/>
  <c r="J16" i="2" s="1"/>
  <c r="D8" i="1"/>
  <c r="J18" i="2" s="1"/>
  <c r="Z174" i="5"/>
  <c r="J17" i="3" s="1"/>
  <c r="S171" i="5"/>
  <c r="S173" s="1"/>
  <c r="F33" i="4" s="1"/>
  <c r="P171" i="5"/>
  <c r="E32" i="4" s="1"/>
  <c r="M171" i="5"/>
  <c r="C32" i="4" s="1"/>
  <c r="L171" i="5"/>
  <c r="L173" s="1"/>
  <c r="B33" i="4" s="1"/>
  <c r="D18" i="3" s="1"/>
  <c r="D18" i="2" s="1"/>
  <c r="H171" i="5"/>
  <c r="G171"/>
  <c r="I171"/>
  <c r="D32" i="4" s="1"/>
  <c r="K170" i="5"/>
  <c r="J170"/>
  <c r="F28" i="4"/>
  <c r="S164" i="5"/>
  <c r="H164"/>
  <c r="G164"/>
  <c r="M164"/>
  <c r="C28" i="4" s="1"/>
  <c r="L164" i="5"/>
  <c r="B28" i="4" s="1"/>
  <c r="I164" i="5"/>
  <c r="D28" i="4" s="1"/>
  <c r="K163" i="5"/>
  <c r="J163"/>
  <c r="P163"/>
  <c r="P164" s="1"/>
  <c r="E28" i="4" s="1"/>
  <c r="K162" i="5"/>
  <c r="J162"/>
  <c r="S159"/>
  <c r="F27" i="4" s="1"/>
  <c r="G159" i="5"/>
  <c r="L159"/>
  <c r="B27" i="4" s="1"/>
  <c r="I159" i="5"/>
  <c r="D27" i="4" s="1"/>
  <c r="K158" i="5"/>
  <c r="J158"/>
  <c r="P158"/>
  <c r="M158"/>
  <c r="H159" s="1"/>
  <c r="K157"/>
  <c r="J157"/>
  <c r="K156"/>
  <c r="J156"/>
  <c r="P156"/>
  <c r="S153"/>
  <c r="F26" i="4" s="1"/>
  <c r="G153" i="5"/>
  <c r="L153"/>
  <c r="B26" i="4" s="1"/>
  <c r="I153" i="5"/>
  <c r="D26" i="4" s="1"/>
  <c r="K152" i="5"/>
  <c r="J152"/>
  <c r="M152"/>
  <c r="H153" s="1"/>
  <c r="K151"/>
  <c r="J151"/>
  <c r="K150"/>
  <c r="J150"/>
  <c r="P150"/>
  <c r="P153" s="1"/>
  <c r="E26" i="4" s="1"/>
  <c r="S147" i="5"/>
  <c r="F25" i="4" s="1"/>
  <c r="G147" i="5"/>
  <c r="L147"/>
  <c r="B25" i="4" s="1"/>
  <c r="I147" i="5"/>
  <c r="D25" i="4" s="1"/>
  <c r="K146" i="5"/>
  <c r="J146"/>
  <c r="P146"/>
  <c r="M146"/>
  <c r="K145"/>
  <c r="J145"/>
  <c r="P145"/>
  <c r="M145"/>
  <c r="H147" s="1"/>
  <c r="K144"/>
  <c r="J144"/>
  <c r="K143"/>
  <c r="J143"/>
  <c r="K142"/>
  <c r="J142"/>
  <c r="P142"/>
  <c r="K141"/>
  <c r="J141"/>
  <c r="P141"/>
  <c r="K140"/>
  <c r="J140"/>
  <c r="P140"/>
  <c r="K139"/>
  <c r="J139"/>
  <c r="P139"/>
  <c r="K138"/>
  <c r="J138"/>
  <c r="P138"/>
  <c r="P147" s="1"/>
  <c r="E25" i="4" s="1"/>
  <c r="S135" i="5"/>
  <c r="F24" i="4" s="1"/>
  <c r="P135" i="5"/>
  <c r="E24" i="4" s="1"/>
  <c r="G135" i="5"/>
  <c r="L135"/>
  <c r="B24" i="4" s="1"/>
  <c r="I135" i="5"/>
  <c r="D24" i="4" s="1"/>
  <c r="K134" i="5"/>
  <c r="J134"/>
  <c r="M134"/>
  <c r="K133"/>
  <c r="J133"/>
  <c r="M133"/>
  <c r="K132"/>
  <c r="J132"/>
  <c r="M132"/>
  <c r="H135" s="1"/>
  <c r="K131"/>
  <c r="J131"/>
  <c r="K130"/>
  <c r="J130"/>
  <c r="S127"/>
  <c r="F23" i="4" s="1"/>
  <c r="H127" i="5"/>
  <c r="G127"/>
  <c r="M127"/>
  <c r="C23" i="4" s="1"/>
  <c r="L127" i="5"/>
  <c r="B23" i="4" s="1"/>
  <c r="I127" i="5"/>
  <c r="D23" i="4" s="1"/>
  <c r="K126" i="5"/>
  <c r="J126"/>
  <c r="K125"/>
  <c r="J125"/>
  <c r="P125"/>
  <c r="K124"/>
  <c r="J124"/>
  <c r="P124"/>
  <c r="K123"/>
  <c r="J123"/>
  <c r="P123"/>
  <c r="K122"/>
  <c r="J122"/>
  <c r="P122"/>
  <c r="K121"/>
  <c r="J121"/>
  <c r="P121"/>
  <c r="K120"/>
  <c r="J120"/>
  <c r="P120"/>
  <c r="K119"/>
  <c r="J119"/>
  <c r="P119"/>
  <c r="K118"/>
  <c r="J118"/>
  <c r="P118"/>
  <c r="K117"/>
  <c r="J117"/>
  <c r="P117"/>
  <c r="S114"/>
  <c r="F22" i="4" s="1"/>
  <c r="H114" i="5"/>
  <c r="G114"/>
  <c r="M114"/>
  <c r="C22" i="4" s="1"/>
  <c r="L114" i="5"/>
  <c r="B22" i="4" s="1"/>
  <c r="I114" i="5"/>
  <c r="D22" i="4" s="1"/>
  <c r="K113" i="5"/>
  <c r="J113"/>
  <c r="K112"/>
  <c r="J112"/>
  <c r="P112"/>
  <c r="K111"/>
  <c r="J111"/>
  <c r="P111"/>
  <c r="S108"/>
  <c r="F21" i="4" s="1"/>
  <c r="H108" i="5"/>
  <c r="G108"/>
  <c r="M108"/>
  <c r="C21" i="4" s="1"/>
  <c r="L108" i="5"/>
  <c r="B21" i="4" s="1"/>
  <c r="I108" i="5"/>
  <c r="D21" i="4" s="1"/>
  <c r="K107" i="5"/>
  <c r="J107"/>
  <c r="K106"/>
  <c r="J106"/>
  <c r="P106"/>
  <c r="K105"/>
  <c r="J105"/>
  <c r="P105"/>
  <c r="S102"/>
  <c r="F20" i="4" s="1"/>
  <c r="H102" i="5"/>
  <c r="G102"/>
  <c r="M102"/>
  <c r="C20" i="4" s="1"/>
  <c r="L102" i="5"/>
  <c r="B20" i="4" s="1"/>
  <c r="I102" i="5"/>
  <c r="D20" i="4" s="1"/>
  <c r="K101" i="5"/>
  <c r="J101"/>
  <c r="K100"/>
  <c r="J100"/>
  <c r="K99"/>
  <c r="J99"/>
  <c r="K98"/>
  <c r="J98"/>
  <c r="P98"/>
  <c r="K97"/>
  <c r="J97"/>
  <c r="P97"/>
  <c r="K96"/>
  <c r="J96"/>
  <c r="P96"/>
  <c r="K95"/>
  <c r="J95"/>
  <c r="P95"/>
  <c r="K94"/>
  <c r="J94"/>
  <c r="K93"/>
  <c r="J93"/>
  <c r="P93"/>
  <c r="P102" s="1"/>
  <c r="E20" i="4" s="1"/>
  <c r="S90" i="5"/>
  <c r="F19" i="4" s="1"/>
  <c r="G90" i="5"/>
  <c r="L90"/>
  <c r="B19" i="4" s="1"/>
  <c r="I90" i="5"/>
  <c r="D19" i="4" s="1"/>
  <c r="K89" i="5"/>
  <c r="J89"/>
  <c r="P89"/>
  <c r="M89"/>
  <c r="K88"/>
  <c r="J88"/>
  <c r="P88"/>
  <c r="M88"/>
  <c r="K87"/>
  <c r="J87"/>
  <c r="M87"/>
  <c r="K86"/>
  <c r="J86"/>
  <c r="M86"/>
  <c r="K85"/>
  <c r="J85"/>
  <c r="P85"/>
  <c r="M85"/>
  <c r="K84"/>
  <c r="J84"/>
  <c r="K83"/>
  <c r="J83"/>
  <c r="K82"/>
  <c r="J82"/>
  <c r="K81"/>
  <c r="J81"/>
  <c r="P81"/>
  <c r="K80"/>
  <c r="J80"/>
  <c r="P80"/>
  <c r="F18" i="4"/>
  <c r="S77" i="5"/>
  <c r="G77"/>
  <c r="L77"/>
  <c r="I77"/>
  <c r="D18" i="4" s="1"/>
  <c r="K76" i="5"/>
  <c r="J76"/>
  <c r="P76"/>
  <c r="M76"/>
  <c r="K75"/>
  <c r="J75"/>
  <c r="P75"/>
  <c r="M75"/>
  <c r="K74"/>
  <c r="J74"/>
  <c r="P74"/>
  <c r="M74"/>
  <c r="H77" s="1"/>
  <c r="K73"/>
  <c r="J73"/>
  <c r="K72"/>
  <c r="J72"/>
  <c r="K71"/>
  <c r="J71"/>
  <c r="P71"/>
  <c r="K70"/>
  <c r="J70"/>
  <c r="P70"/>
  <c r="K69"/>
  <c r="J69"/>
  <c r="K68"/>
  <c r="J68"/>
  <c r="P68"/>
  <c r="P77" s="1"/>
  <c r="E18" i="4" s="1"/>
  <c r="S65" i="5"/>
  <c r="S166" s="1"/>
  <c r="F29" i="4" s="1"/>
  <c r="G65" i="5"/>
  <c r="L65"/>
  <c r="G166" s="1"/>
  <c r="I65"/>
  <c r="I166" s="1"/>
  <c r="D29" i="4" s="1"/>
  <c r="F17" i="3" s="1"/>
  <c r="F17" i="2" s="1"/>
  <c r="K64" i="5"/>
  <c r="J64"/>
  <c r="P64"/>
  <c r="M64"/>
  <c r="K63"/>
  <c r="J63"/>
  <c r="P63"/>
  <c r="M63"/>
  <c r="M65" s="1"/>
  <c r="C17" i="4" s="1"/>
  <c r="K62" i="5"/>
  <c r="J62"/>
  <c r="K61"/>
  <c r="J61"/>
  <c r="P61"/>
  <c r="P65" s="1"/>
  <c r="E17" i="4" s="1"/>
  <c r="K60" i="5"/>
  <c r="J60"/>
  <c r="S54"/>
  <c r="F13" i="4" s="1"/>
  <c r="P54" i="5"/>
  <c r="E13" i="4" s="1"/>
  <c r="H54" i="5"/>
  <c r="G54"/>
  <c r="M54"/>
  <c r="C13" i="4" s="1"/>
  <c r="L54" i="5"/>
  <c r="I54"/>
  <c r="D13" i="4" s="1"/>
  <c r="K53" i="5"/>
  <c r="J53"/>
  <c r="H50"/>
  <c r="G50"/>
  <c r="M50"/>
  <c r="C12" i="4" s="1"/>
  <c r="L50" i="5"/>
  <c r="B12" i="4" s="1"/>
  <c r="I50" i="5"/>
  <c r="D12" i="4" s="1"/>
  <c r="K49" i="5"/>
  <c r="J49"/>
  <c r="K48"/>
  <c r="J48"/>
  <c r="K47"/>
  <c r="J47"/>
  <c r="K46"/>
  <c r="J46"/>
  <c r="K45"/>
  <c r="J45"/>
  <c r="K44"/>
  <c r="J44"/>
  <c r="S44"/>
  <c r="K43"/>
  <c r="J43"/>
  <c r="S43"/>
  <c r="K42"/>
  <c r="J42"/>
  <c r="S42"/>
  <c r="S50" s="1"/>
  <c r="K41"/>
  <c r="J41"/>
  <c r="K40"/>
  <c r="J40"/>
  <c r="P40"/>
  <c r="P50" s="1"/>
  <c r="E12" i="4" s="1"/>
  <c r="K39" i="5"/>
  <c r="J39"/>
  <c r="S36"/>
  <c r="F11" i="4" s="1"/>
  <c r="G36" i="5"/>
  <c r="L36"/>
  <c r="G56" s="1"/>
  <c r="I36"/>
  <c r="I56" s="1"/>
  <c r="D14" i="4" s="1"/>
  <c r="F16" i="3" s="1"/>
  <c r="F16" i="2" s="1"/>
  <c r="K35" i="5"/>
  <c r="J35"/>
  <c r="P35"/>
  <c r="M35"/>
  <c r="M36" s="1"/>
  <c r="H56" s="1"/>
  <c r="K34"/>
  <c r="J34"/>
  <c r="P34"/>
  <c r="K33"/>
  <c r="J33"/>
  <c r="P33"/>
  <c r="K32"/>
  <c r="J32"/>
  <c r="P32"/>
  <c r="K31"/>
  <c r="J31"/>
  <c r="P31"/>
  <c r="K30"/>
  <c r="J30"/>
  <c r="P30"/>
  <c r="K29"/>
  <c r="J29"/>
  <c r="P29"/>
  <c r="K28"/>
  <c r="J28"/>
  <c r="K27"/>
  <c r="J27"/>
  <c r="P27"/>
  <c r="K26"/>
  <c r="J26"/>
  <c r="P26"/>
  <c r="K25"/>
  <c r="J25"/>
  <c r="P25"/>
  <c r="K24"/>
  <c r="J24"/>
  <c r="P24"/>
  <c r="K23"/>
  <c r="J23"/>
  <c r="P23"/>
  <c r="K22"/>
  <c r="J22"/>
  <c r="P22"/>
  <c r="K21"/>
  <c r="J21"/>
  <c r="P21"/>
  <c r="K20"/>
  <c r="J20"/>
  <c r="P20"/>
  <c r="K19"/>
  <c r="J19"/>
  <c r="P19"/>
  <c r="K18"/>
  <c r="J18"/>
  <c r="P18"/>
  <c r="K17"/>
  <c r="J17"/>
  <c r="P17"/>
  <c r="K16"/>
  <c r="J16"/>
  <c r="P16"/>
  <c r="K15"/>
  <c r="J15"/>
  <c r="P15"/>
  <c r="K14"/>
  <c r="J14"/>
  <c r="P14"/>
  <c r="K13"/>
  <c r="J13"/>
  <c r="P13"/>
  <c r="K12"/>
  <c r="K174" s="1"/>
  <c r="K7" i="1" s="1"/>
  <c r="J12" i="5"/>
  <c r="P12"/>
  <c r="K11"/>
  <c r="I30" i="3" s="1"/>
  <c r="J30" s="1"/>
  <c r="J11" i="5"/>
  <c r="P11"/>
  <c r="E7" i="1" l="1"/>
  <c r="E8" s="1"/>
  <c r="J17" i="2" s="1"/>
  <c r="J20" s="1"/>
  <c r="J20" i="3"/>
  <c r="B11" i="4"/>
  <c r="B17"/>
  <c r="P108" i="5"/>
  <c r="E21" i="4" s="1"/>
  <c r="P114" i="5"/>
  <c r="E22" i="4" s="1"/>
  <c r="P127" i="5"/>
  <c r="E23" i="4" s="1"/>
  <c r="M135" i="5"/>
  <c r="C24" i="4" s="1"/>
  <c r="M147" i="5"/>
  <c r="C25" i="4" s="1"/>
  <c r="M153" i="5"/>
  <c r="C26" i="4" s="1"/>
  <c r="F32"/>
  <c r="I173" i="5"/>
  <c r="D33" i="4" s="1"/>
  <c r="F18" i="3" s="1"/>
  <c r="F18" i="2" s="1"/>
  <c r="F20" s="1"/>
  <c r="H173" i="5"/>
  <c r="P173"/>
  <c r="E33" i="4" s="1"/>
  <c r="D17"/>
  <c r="L166" i="5"/>
  <c r="B29" i="4" s="1"/>
  <c r="D17" i="3" s="1"/>
  <c r="D17" i="2" s="1"/>
  <c r="P90" i="5"/>
  <c r="E19" i="4" s="1"/>
  <c r="H90" i="5"/>
  <c r="P159"/>
  <c r="E27" i="4" s="1"/>
  <c r="B32"/>
  <c r="G173" i="5"/>
  <c r="F12" i="4"/>
  <c r="C11"/>
  <c r="L56" i="5"/>
  <c r="B14" i="4" s="1"/>
  <c r="D16" i="3" s="1"/>
  <c r="D16" i="2" s="1"/>
  <c r="M159" i="5"/>
  <c r="C27" i="4" s="1"/>
  <c r="P166" i="5"/>
  <c r="E29" i="4" s="1"/>
  <c r="H36" i="5"/>
  <c r="M56"/>
  <c r="C14" i="4" s="1"/>
  <c r="E16" i="3" s="1"/>
  <c r="E16" i="2" s="1"/>
  <c r="F17" i="4"/>
  <c r="M77" i="5"/>
  <c r="C18" i="4" s="1"/>
  <c r="B18"/>
  <c r="M173" i="5"/>
  <c r="C33" i="4" s="1"/>
  <c r="E18" i="3" s="1"/>
  <c r="E18" i="2" s="1"/>
  <c r="I174" i="5"/>
  <c r="B13" i="4"/>
  <c r="S56" i="5"/>
  <c r="F14" i="4" s="1"/>
  <c r="M90" i="5"/>
  <c r="C19" i="4" s="1"/>
  <c r="D11"/>
  <c r="H65" i="5"/>
  <c r="L174"/>
  <c r="B35" i="4" s="1"/>
  <c r="P36" i="5"/>
  <c r="E11" i="4" s="1"/>
  <c r="J24" i="3"/>
  <c r="J24" i="2" s="1"/>
  <c r="F24" i="3"/>
  <c r="F24" i="2" s="1"/>
  <c r="F23" i="3"/>
  <c r="F23" i="2" s="1"/>
  <c r="F22" i="3"/>
  <c r="F22" i="2" s="1"/>
  <c r="J23" i="3"/>
  <c r="J23" i="2" s="1"/>
  <c r="J22" i="3"/>
  <c r="J22" i="2" s="1"/>
  <c r="F20" i="3"/>
  <c r="S174" i="5" l="1"/>
  <c r="F35" i="4" s="1"/>
  <c r="D35"/>
  <c r="B7" i="1"/>
  <c r="J26" i="2"/>
  <c r="J28" s="1"/>
  <c r="P56" i="5"/>
  <c r="E14" i="4" s="1"/>
  <c r="M166" i="5"/>
  <c r="C29" i="4" s="1"/>
  <c r="E17" i="3" s="1"/>
  <c r="E17" i="2" s="1"/>
  <c r="H166" i="5"/>
  <c r="M174"/>
  <c r="C35" i="4" s="1"/>
  <c r="P174" i="5"/>
  <c r="E35" i="4" s="1"/>
  <c r="H174" i="5"/>
  <c r="G174"/>
  <c r="J26" i="3"/>
  <c r="J28" l="1"/>
  <c r="C7" i="1"/>
  <c r="C8" s="1"/>
  <c r="B8"/>
  <c r="I29" i="3"/>
  <c r="J29" s="1"/>
  <c r="J31" s="1"/>
  <c r="G7" i="1" l="1"/>
  <c r="G8" s="1"/>
  <c r="B9" l="1"/>
  <c r="B10" l="1"/>
  <c r="I29" i="2"/>
  <c r="J29" s="1"/>
  <c r="G9" i="1"/>
  <c r="G10" l="1"/>
  <c r="G11" s="1"/>
  <c r="I30" i="2"/>
  <c r="J30" s="1"/>
  <c r="J31"/>
</calcChain>
</file>

<file path=xl/sharedStrings.xml><?xml version="1.0" encoding="utf-8"?>
<sst xmlns="http://schemas.openxmlformats.org/spreadsheetml/2006/main" count="652" uniqueCount="351">
  <si>
    <t>Rekapitulácia rozpočtu</t>
  </si>
  <si>
    <t>Stavba REKONŠTRUKCIA KULTÚRNEHO DOMU KVAKOVCE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</si>
  <si>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</si>
  <si>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</si>
  <si>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</si>
  <si>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</si>
  <si>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</si>
  <si>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</t>
  </si>
  <si>
    <t>HZS</t>
  </si>
  <si>
    <t>Kompl.čin.</t>
  </si>
  <si>
    <t>Ost. náklady</t>
  </si>
  <si>
    <t>Cena</t>
  </si>
  <si>
    <t>zateplenie objektu</t>
  </si>
  <si>
    <t>Krycí list rozpočtu</t>
  </si>
  <si>
    <t>Objekt zateplenie objektu</t>
  </si>
  <si>
    <t xml:space="preserve">Ks: </t>
  </si>
  <si>
    <t xml:space="preserve">Zákazka: </t>
  </si>
  <si>
    <t>Spracoval: Kvetoslava Berková</t>
  </si>
  <si>
    <t>Odberateľ: obec Kvakovce</t>
  </si>
  <si>
    <t xml:space="preserve">IČO: </t>
  </si>
  <si>
    <t xml:space="preserve">DIČ: </t>
  </si>
  <si>
    <t>Dodávateľ: .</t>
  </si>
  <si>
    <t>Projektant: Ing.arch.Matúš Doričko</t>
  </si>
  <si>
    <t xml:space="preserve">A </t>
  </si>
  <si>
    <t xml:space="preserve">HSV </t>
  </si>
  <si>
    <t xml:space="preserve">PSV </t>
  </si>
  <si>
    <t xml:space="preserve">MONT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</si>
  <si>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</si>
  <si>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</si>
  <si>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</si>
  <si>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</si>
  <si>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</si>
  <si>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</si>
  <si>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</si>
  <si>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</si>
  <si>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</si>
  <si>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20% z </t>
  </si>
  <si>
    <t xml:space="preserve">DPH 0% z </t>
  </si>
  <si>
    <t xml:space="preserve">F </t>
  </si>
  <si>
    <t xml:space="preserve">C </t>
  </si>
  <si>
    <t>Zariadenie staveniska</t>
  </si>
  <si>
    <t>Územie so sťaž. podmienk.</t>
  </si>
  <si>
    <t>Prevádzkové vplyvy</t>
  </si>
  <si>
    <t>0% z [H+P+M]</t>
  </si>
  <si>
    <t>0% z [H+P]</t>
  </si>
  <si>
    <t xml:space="preserve">D </t>
  </si>
  <si>
    <t>Mimoriadne sťaž.podmienky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</si>
  <si>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</si>
  <si>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</si>
  <si>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</si>
  <si>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</si>
  <si>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</si>
  <si>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</si>
  <si>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</si>
  <si>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</si>
  <si>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</si>
  <si>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</si>
  <si>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</si>
  <si>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Prehľad rozpočtových nákladov</t>
  </si>
  <si>
    <t>Práce HSV</t>
  </si>
  <si>
    <t>POVRCHOVÉ ÚPRAVY</t>
  </si>
  <si>
    <t>OSTATNÉ PRÁCE</t>
  </si>
  <si>
    <t>PRESUNY HMÔT</t>
  </si>
  <si>
    <t>Práce PSV</t>
  </si>
  <si>
    <t>IZOLÁCIE PROTI VODE A VLHKOSTI</t>
  </si>
  <si>
    <t>POVLAKOVÉ KRYTINY</t>
  </si>
  <si>
    <t>IZOLÁCIE TEPELNÉ BEŽNÝCH STAVEB. KONŠTRUKCIÍ</t>
  </si>
  <si>
    <t>ZTI-ZARIAĎOVACIE PREDMETY</t>
  </si>
  <si>
    <t>KONŠTRUKCIE TESÁRSKE</t>
  </si>
  <si>
    <t>DREVOSTAVBY</t>
  </si>
  <si>
    <t>KONŠTRUKCIE KLAMPIARSKE</t>
  </si>
  <si>
    <t>KOVOVÉ DOPLNKOVÉ KONŠTRUKCIE</t>
  </si>
  <si>
    <t>PODLAHY A OBKLADY KERAMICKÉ-DLAŽBY</t>
  </si>
  <si>
    <t>PODLAHY POVLAKOVÉ</t>
  </si>
  <si>
    <t>PODLAHY A OBKLADY KERAMICKÉ-OBKLADY</t>
  </si>
  <si>
    <t>MAĽBY</t>
  </si>
  <si>
    <t>Montážne práce</t>
  </si>
  <si>
    <t>M-21 ELEKTROMONTÁŽE</t>
  </si>
  <si>
    <t>Celkom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</si>
  <si>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</si>
  <si>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</si>
  <si>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</si>
  <si>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</si>
  <si>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</si>
  <si>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</si>
  <si>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</si>
  <si>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</t>
  </si>
  <si>
    <t>Suť</t>
  </si>
  <si>
    <t xml:space="preserve"> 11/A 1</t>
  </si>
  <si>
    <t xml:space="preserve"> 611461121</t>
  </si>
  <si>
    <t>Vnútorná omietka stropov sadrová,miešanie a nanášanie strojne,MSS 20 hr.1 cm</t>
  </si>
  <si>
    <t>m2</t>
  </si>
  <si>
    <t xml:space="preserve"> 611461141</t>
  </si>
  <si>
    <t>Stierka stropov vyrovnávacia strojne miešaná,ručne nanášaná hr.3 mm</t>
  </si>
  <si>
    <t xml:space="preserve"> 612421740</t>
  </si>
  <si>
    <t>Penetračný náter vnút.stien a stropov,vikiere,komíny,štablón</t>
  </si>
  <si>
    <t xml:space="preserve"> 612421741</t>
  </si>
  <si>
    <t>Potiahnutie vnút.stien sklotextilnou mriežkou do lepidla - nové murivo</t>
  </si>
  <si>
    <t xml:space="preserve"> 612465121</t>
  </si>
  <si>
    <t>Vnútorná omietka stien sadrová,miešanie a nanášanie strojne,MSS 20 hr.1 cm</t>
  </si>
  <si>
    <t xml:space="preserve"> 612465141</t>
  </si>
  <si>
    <t>Stierka vnútorných stien vyrovnávacia strojne miešaná,ručne nanášaná hr.3 mm - jestv. aj nové murivo</t>
  </si>
  <si>
    <t xml:space="preserve"> 622464222</t>
  </si>
  <si>
    <t>Vonkajšia omietka stien tenkovrstvová jemná štuková základ a hladká 2 mm - fasáda,vikiere,komíny</t>
  </si>
  <si>
    <t xml:space="preserve"> 622464235</t>
  </si>
  <si>
    <t>Vonkajšia omietka stien tenkovrstvová štuková základ a vrchná 3 mm - sokeľ</t>
  </si>
  <si>
    <t xml:space="preserve"> 622474206</t>
  </si>
  <si>
    <t>Potiahnutie vonkajších stien lepidlom a sklotextilnou mriežkou -vikiere,komíny,štablón</t>
  </si>
  <si>
    <t>M2</t>
  </si>
  <si>
    <t xml:space="preserve"> 622491401</t>
  </si>
  <si>
    <t>Hydrofobizácia vonkajších stien náterom Prive Color Multitop Hydrofob -  základný náter sokeľ</t>
  </si>
  <si>
    <t xml:space="preserve"> 625250151</t>
  </si>
  <si>
    <t>Doteplenie vonk. konštrukcie, bez povrchovej úpravy, systém XPS STYRODUR 2800 C - lepený celoplošne bez prikotvenia hr. izol 3cm - ostenie sokľa</t>
  </si>
  <si>
    <t xml:space="preserve"> 625250156</t>
  </si>
  <si>
    <t>Doteplenie vonk. konštrukcie, bez povrchovej úpravy, systém XPS STYRODUR 2800 C - BASF, lepený rámovo s prikotvením, hr. izolantu 100 mm - sokeľ</t>
  </si>
  <si>
    <t xml:space="preserve"> 625251030</t>
  </si>
  <si>
    <t>Zatepľovací systém minerálnou vlnou bez povrchovej úpravy, hrúbka izolantu 30 mm vr.líšt a pások</t>
  </si>
  <si>
    <t xml:space="preserve"> 625251131</t>
  </si>
  <si>
    <t>Zatepľovací systém minerálnou vlnou bez povrchovej úpravy, hrúbka izolantu 150 mm</t>
  </si>
  <si>
    <t xml:space="preserve"> 625991040</t>
  </si>
  <si>
    <t>Zatepľovací systém doskami EPS-F hr.30mm bez povrchovej úpravy vr.líšt a pások</t>
  </si>
  <si>
    <t xml:space="preserve"> 625991120</t>
  </si>
  <si>
    <t>Zatepľovací systém doskami EPS-F hr.150mm bez povrchovej úpravy</t>
  </si>
  <si>
    <t xml:space="preserve"> 631312611</t>
  </si>
  <si>
    <t>Mazanina z betónu prostého tr.C 16/20 hr.nad 50 do 80 mm - podkl.betón</t>
  </si>
  <si>
    <t>m3</t>
  </si>
  <si>
    <t xml:space="preserve"> 631319171</t>
  </si>
  <si>
    <t>Príplatok za strhnutie povrchu mazaniny latou pre hr. obidvoch vrstiev mazaniny nad 50 do 80 mm</t>
  </si>
  <si>
    <t xml:space="preserve"> 631362021</t>
  </si>
  <si>
    <t>Výstuž mazanín z betónov (z kameniva) a z ľahkých betónov zo zváraných sietí z drôtov typu KARI</t>
  </si>
  <si>
    <t>t</t>
  </si>
  <si>
    <t xml:space="preserve"> 632451044</t>
  </si>
  <si>
    <t>Samonivelizujúci poter hr.5mm - vyspravenie terasy po vybúraní dlažby - S3</t>
  </si>
  <si>
    <t xml:space="preserve"> 632451052</t>
  </si>
  <si>
    <t>Poter pieskovocementový hr. do 20 mm - P2,3</t>
  </si>
  <si>
    <t xml:space="preserve"> 642942111</t>
  </si>
  <si>
    <t>Osadenie oceľového,plastového dverového rámu plochy otvoru do 2, 5m2</t>
  </si>
  <si>
    <t>kus</t>
  </si>
  <si>
    <t xml:space="preserve"> 14/C 1</t>
  </si>
  <si>
    <t xml:space="preserve"> 622422111</t>
  </si>
  <si>
    <t>Oprava vonkajších omietok vápenných a vápenocem. stupeň členitosti IaII -10% hladkých- fasáda</t>
  </si>
  <si>
    <t xml:space="preserve"> 622454311</t>
  </si>
  <si>
    <t>Oprava vonk.omietok cementových v množstve opravovanej plochy do 30% hladkých hladených - sokeľ</t>
  </si>
  <si>
    <t>S/S50</t>
  </si>
  <si>
    <t xml:space="preserve"> 553317060</t>
  </si>
  <si>
    <t>Zárubeň oceľová CgU 900/1970</t>
  </si>
  <si>
    <t>KUS</t>
  </si>
  <si>
    <t xml:space="preserve">  3/A 1</t>
  </si>
  <si>
    <t xml:space="preserve"> 941941041</t>
  </si>
  <si>
    <t>Montáž lešenia ľahkého pracovného radového s podlahami šírky nad 1, 00 do 1,20 m a výšky do 10 m</t>
  </si>
  <si>
    <t xml:space="preserve"> 941941291</t>
  </si>
  <si>
    <t>Príplatok za prvý a každý ďalší i začatý mesiac použitia lešenia k cene -1041</t>
  </si>
  <si>
    <t xml:space="preserve">  3/B 1</t>
  </si>
  <si>
    <t xml:space="preserve"> 941941841</t>
  </si>
  <si>
    <t>Demontáž lešenia ľahkého pracovného radového a s podlahami, šírky nad 1,00 do 1,20 m výšky do 10 m</t>
  </si>
  <si>
    <t xml:space="preserve"> 13/B 1</t>
  </si>
  <si>
    <t xml:space="preserve"> 965042120</t>
  </si>
  <si>
    <t>Búranie podkladov pod dlažby, liatych dlažieb a mazanín,betón,ker.dlažby hr.do 100 mm,  -2,20000t</t>
  </si>
  <si>
    <t>M3</t>
  </si>
  <si>
    <t xml:space="preserve"> 978015221</t>
  </si>
  <si>
    <t>Otlčenie omietok vonkajších, s vyškriabaním škár v I. až IV.st., zlož., v rozsahu do 10 %,  -0,00800t - fasáda B5</t>
  </si>
  <si>
    <t xml:space="preserve"> 978015241</t>
  </si>
  <si>
    <t>Otlčenie omietok vonkajších, s vyškriabaním škár v I. až IV.st. zlož., v rozsahu do 30 % -0,016t - sokeľ B5</t>
  </si>
  <si>
    <t xml:space="preserve"> 979081111</t>
  </si>
  <si>
    <t>Odvoz sutiny a vybúraných hmôt na skládku do 1 km</t>
  </si>
  <si>
    <t xml:space="preserve"> 979081121</t>
  </si>
  <si>
    <t>Odvoz sutiny a vybúraných hmôt na skládku za každý ďalší 1 km</t>
  </si>
  <si>
    <t xml:space="preserve"> 979082111</t>
  </si>
  <si>
    <t>Vnútrostavenisková doprava sutiny a vybúraných hmôt do 10 m</t>
  </si>
  <si>
    <t xml:space="preserve"> 979082133</t>
  </si>
  <si>
    <t>Poplatok za uloženie vybúranej sute na verejnú skládku (orientačná cena)</t>
  </si>
  <si>
    <t>T</t>
  </si>
  <si>
    <t xml:space="preserve"> 7673308411</t>
  </si>
  <si>
    <t>Demontáž markízy  z polykarbonátu a oceľ.konštr.uchytenej na stenu  -0,02170t - B12,13</t>
  </si>
  <si>
    <t xml:space="preserve"> 999281111</t>
  </si>
  <si>
    <t>Presun hmôt pre opravy a údržbu objektov vrátane vonkajších plášťov výšky do 25 m</t>
  </si>
  <si>
    <t>711/A 1</t>
  </si>
  <si>
    <t xml:space="preserve"> 711111001</t>
  </si>
  <si>
    <t>Izolácia proti zemnej vlhkosti vodorovná penetračným náterom za studena</t>
  </si>
  <si>
    <t xml:space="preserve"> 711141559</t>
  </si>
  <si>
    <t>Izolácia proti zemnej vlhkosti a tlakovej vode vodorovná NAIP pritavením</t>
  </si>
  <si>
    <t xml:space="preserve"> 998711202</t>
  </si>
  <si>
    <t>Presun hmôt pre izoláciu proti vode v objektoch výšky nad 6 do 12 m</t>
  </si>
  <si>
    <t xml:space="preserve"> %</t>
  </si>
  <si>
    <t>S/S10</t>
  </si>
  <si>
    <t xml:space="preserve"> 1116315000</t>
  </si>
  <si>
    <t>Lak asfaltový ALP-PENETRAL v sudoch</t>
  </si>
  <si>
    <t>S/S90</t>
  </si>
  <si>
    <t xml:space="preserve"> 6283221000</t>
  </si>
  <si>
    <t>Pásy ťažké asfaltové v 60 s 35 -P2,3</t>
  </si>
  <si>
    <t>711/A 2</t>
  </si>
  <si>
    <t xml:space="preserve"> 712370070</t>
  </si>
  <si>
    <t>Zhotovenie povlakovej krytiny striech plochých do 10° PVC-P fóliou pripevnenie kotviacimi terčami so zvarením spoju s vyvedením na stenu</t>
  </si>
  <si>
    <t xml:space="preserve"> 712391171</t>
  </si>
  <si>
    <t>Zhotov. povlak. krytiny striech plochých do 10st. ostatné z ochrannej textílie podklad.vrstvy s vyvedením na stenu</t>
  </si>
  <si>
    <t xml:space="preserve"> 712391172</t>
  </si>
  <si>
    <t>Zhotov. povlak. krytiny striech plochých do 10st. ostatné z ochrannej textílie ochran. vrstvy s vyvedením na stenu</t>
  </si>
  <si>
    <t xml:space="preserve"> 712391173</t>
  </si>
  <si>
    <t>Zhotov. povlak. krytiny striech plochých do 10st. kútový profil</t>
  </si>
  <si>
    <t>M</t>
  </si>
  <si>
    <t xml:space="preserve"> 712391382</t>
  </si>
  <si>
    <t xml:space="preserve">Priťaženie izolácie krytiny násypom z kameniva frakcie 16/32 mm hrúbky 50 mm na plochej streche so sklonom do 10° </t>
  </si>
  <si>
    <t xml:space="preserve"> 998712202</t>
  </si>
  <si>
    <t>Presun hmôt pre izoláciu povlakovej krytiny v objektoch výšky nad 6 do 12 m</t>
  </si>
  <si>
    <t>S/S20</t>
  </si>
  <si>
    <t xml:space="preserve"> 2833000210</t>
  </si>
  <si>
    <t>Hydroizolačná strešná fólia 803 fólia 1,50 mm hnedá, mliečna, signálna - terasa s vyvedením na stenu</t>
  </si>
  <si>
    <t>S/S60</t>
  </si>
  <si>
    <t xml:space="preserve"> 583347830</t>
  </si>
  <si>
    <t>Kamenivo ťažené hrubé drvené frakcia 32-63  tr. B Ia</t>
  </si>
  <si>
    <t xml:space="preserve"> 693665120</t>
  </si>
  <si>
    <t>Geotextília PP 300, netkaná  300g/m2 -2x výmera</t>
  </si>
  <si>
    <t>713/A 1</t>
  </si>
  <si>
    <t xml:space="preserve"> 713111124</t>
  </si>
  <si>
    <t>Montáž tepelnej izolácie pásmi stropov, pristrelením -1x SD2, 4xSD 3vonk.podhľad zádveria</t>
  </si>
  <si>
    <t xml:space="preserve"> 713114121</t>
  </si>
  <si>
    <t>Montáž tepelnej izolácie pásmi stropov, rovným spodkom s úpravou viazacím - 2x SD1,4</t>
  </si>
  <si>
    <t xml:space="preserve"> 713121111</t>
  </si>
  <si>
    <t>Montáž tepelnej izolácie  pásmi podláh, jednovrstvová- P2,3</t>
  </si>
  <si>
    <t xml:space="preserve"> 713141151</t>
  </si>
  <si>
    <t>Montáž tepelnej izolácie pásmi striech, jednovrstvová kladenie na sucho - 2x výmera ST3</t>
  </si>
  <si>
    <t>713/A 5</t>
  </si>
  <si>
    <t xml:space="preserve"> 998713202</t>
  </si>
  <si>
    <t>Presun hmôt pre izolácie tepelné v objektoch výšky nad 6 m do 12 m</t>
  </si>
  <si>
    <t xml:space="preserve"> 283765005</t>
  </si>
  <si>
    <t>Extrudovaný polystyrén  Styrodur 2800 CS hr.80mm - P2,3</t>
  </si>
  <si>
    <t xml:space="preserve"> 283766110</t>
  </si>
  <si>
    <t>Samozhášavý podlahový polystyrén EPS S hr.100mm</t>
  </si>
  <si>
    <t xml:space="preserve"> 283766112</t>
  </si>
  <si>
    <t>Samozhášavý podlahový polystyrén EPS S hr.150mm</t>
  </si>
  <si>
    <t xml:space="preserve"> 6313670369</t>
  </si>
  <si>
    <t>NF 333 kamenná vlna hrúbka  100 mm - 1xSD2 ST3 ,2xSD1,SD3,SD4</t>
  </si>
  <si>
    <t xml:space="preserve"> 6313670371</t>
  </si>
  <si>
    <t>NF 333 kamenná vlna hrúbka  150 mm  1x ST3</t>
  </si>
  <si>
    <t>721/A 5</t>
  </si>
  <si>
    <t xml:space="preserve"> 725112331</t>
  </si>
  <si>
    <t>Zariadenie záchodov komplety s nádržou,  sedátkom a misou /kombi/ č. 3204/4</t>
  </si>
  <si>
    <t>SUB</t>
  </si>
  <si>
    <t xml:space="preserve"> 725119721</t>
  </si>
  <si>
    <t>Montáž záchoda závesného do ľahkých stien s kovovou konštrukciou - GEBERIT</t>
  </si>
  <si>
    <t>súb</t>
  </si>
  <si>
    <t xml:space="preserve"> 725212331</t>
  </si>
  <si>
    <t>Umývadla bez výtokových armatúr z bieleho diturvitu č. 1202 so zápachovou uzávierkou TE 1013</t>
  </si>
  <si>
    <t xml:space="preserve"> 725219401</t>
  </si>
  <si>
    <t>Montáž umývadla bez výtokovej armatúry z bieleho diturvitu na skrutky do muriva</t>
  </si>
  <si>
    <t xml:space="preserve"> 725810403</t>
  </si>
  <si>
    <t>Ventily rohové s pripájacou rúrkou T 67 G 1/2</t>
  </si>
  <si>
    <t xml:space="preserve"> 725820352</t>
  </si>
  <si>
    <t>Batérie umývadlové a drezové stojankové T 837V G 1/2</t>
  </si>
  <si>
    <t xml:space="preserve"> 725829206</t>
  </si>
  <si>
    <t>Montáž batérie umývadlovej a drezovej stojankovej s mechanickým ovládaním odpadového ventilu</t>
  </si>
  <si>
    <t xml:space="preserve"> 998725202</t>
  </si>
  <si>
    <t>Presun hmôt pre zariaďovacie predmety v objektoch výšky nad 6 do 12 m</t>
  </si>
  <si>
    <t>R/R 0</t>
  </si>
  <si>
    <t xml:space="preserve">       21</t>
  </si>
  <si>
    <t>Oprava a doplnenie rozvodov vody a kanalizácie k zariaďovacím predmetom</t>
  </si>
  <si>
    <t>€</t>
  </si>
  <si>
    <t>762/A 1</t>
  </si>
  <si>
    <t xml:space="preserve"> 762421304</t>
  </si>
  <si>
    <t>Obloženie stropov alebo strešných podhľadov z dosiek OSB skrutkovaných na zraz hr. dosky 18 mm</t>
  </si>
  <si>
    <t xml:space="preserve"> 762495000</t>
  </si>
  <si>
    <t>Spojovacie a ochranné prostriedky klince, závrtky</t>
  </si>
  <si>
    <t xml:space="preserve"> 998762202</t>
  </si>
  <si>
    <t>Presun hmôt pre konštrukcie tesárske v objektoch výšky do 12 m</t>
  </si>
  <si>
    <t>763/A 2</t>
  </si>
  <si>
    <t xml:space="preserve"> 763122131</t>
  </si>
  <si>
    <t>SDK stena predsadená jednoduchá kca UD a CD dosky 1x GKBI tl 12,5 mm - stienky wc</t>
  </si>
  <si>
    <t xml:space="preserve"> 763133210</t>
  </si>
  <si>
    <t>SDK podhľad D113 zavesená nosná kca ocel profil dosky GKF hr. 12,5 mm vr.parozábrany - SD1,3,4</t>
  </si>
  <si>
    <t xml:space="preserve"> 998763402</t>
  </si>
  <si>
    <t>Presun hmôt pre sádrokartónové konštrukcie v stavbách(objektoch )výšky od 7do 12 m</t>
  </si>
  <si>
    <t>764/A 6</t>
  </si>
  <si>
    <t xml:space="preserve"> 764172071</t>
  </si>
  <si>
    <t>Oplechovanie styku strechy s múrom z poplast.plechu rš.400mm</t>
  </si>
  <si>
    <t>m</t>
  </si>
  <si>
    <t xml:space="preserve"> 764172073</t>
  </si>
  <si>
    <t>Krytina z poplast.plechu odkvapové lemovanie sklon do 30st.</t>
  </si>
  <si>
    <t xml:space="preserve"> 764711116</t>
  </si>
  <si>
    <t>Oplechovanie parapetov z poplast.plechu rš 400 mm</t>
  </si>
  <si>
    <t xml:space="preserve"> 764731115</t>
  </si>
  <si>
    <t>Oplechovanie múrov  z poplast.plechu rš 500 mm</t>
  </si>
  <si>
    <t xml:space="preserve"> 764751113</t>
  </si>
  <si>
    <t>Odpadné rúry z poplast.plechu kruhové rovné SROR D 120 mm</t>
  </si>
  <si>
    <t xml:space="preserve"> 764751133</t>
  </si>
  <si>
    <t>Odpadné rúry z poplast.plechu koleno BK D 120 mm</t>
  </si>
  <si>
    <t xml:space="preserve"> 764751152</t>
  </si>
  <si>
    <t>Odpadné rúry z poplast.plechu odskok SOKN D 100 mm</t>
  </si>
  <si>
    <t xml:space="preserve"> 764761122</t>
  </si>
  <si>
    <t>Žľaby  z poplast.plechu podokapné polkruhové R s hákmi KFL veľkosť 150 mm</t>
  </si>
  <si>
    <t xml:space="preserve"> 764761231</t>
  </si>
  <si>
    <t>Žľaby z poplast.plechu kotlík SOK k polkruhovým žľabom veľkosť 125 mm</t>
  </si>
  <si>
    <t>764/A 7</t>
  </si>
  <si>
    <t xml:space="preserve"> 998764202</t>
  </si>
  <si>
    <t>Presun hmôt pre konštrukcie klampiarske v objektoch výšky nad 6 do 12 m</t>
  </si>
  <si>
    <t>767/A 3</t>
  </si>
  <si>
    <t xml:space="preserve"> 998767202</t>
  </si>
  <si>
    <t>Presun hmôt pre kovové stavebné doplnkové konštrukcie v objektoch výšky nad 6 do 12 m</t>
  </si>
  <si>
    <t>P/PC</t>
  </si>
  <si>
    <t xml:space="preserve"> 000000040</t>
  </si>
  <si>
    <t>Stena z laminodosky s povrchom malamín s Al profilmi výšky od 2,05-250m</t>
  </si>
  <si>
    <t xml:space="preserve"> 000000040.</t>
  </si>
  <si>
    <t xml:space="preserve">Dvere jednokrídlové so wc zámkom z laminodosky s povrchom malamín s Al profilmi </t>
  </si>
  <si>
    <t xml:space="preserve"> 765000100</t>
  </si>
  <si>
    <t>Krytina z polykarbonátových platní montáž + dodávka</t>
  </si>
  <si>
    <t>771/A 1</t>
  </si>
  <si>
    <t xml:space="preserve"> 771275106</t>
  </si>
  <si>
    <t>Montáž obkladov schodiskových stupňov z dlaždíc keramických do tmelu, hladké 200x100 mm</t>
  </si>
  <si>
    <t xml:space="preserve"> 771415014</t>
  </si>
  <si>
    <t>Montáž soklíkov z obkladačiek porovinových do tmelu, rovné 200x100 mm,výška 100 mm</t>
  </si>
  <si>
    <t xml:space="preserve"> 771415034</t>
  </si>
  <si>
    <t>Montáž soklíkov z obkladačiek porovinových do tmelu, schodiskové stupňovité 200x100 mm,výška 100 mm</t>
  </si>
  <si>
    <t xml:space="preserve"> 771575113</t>
  </si>
  <si>
    <t>Príplatok za špárovanie</t>
  </si>
  <si>
    <t xml:space="preserve"> 771576107</t>
  </si>
  <si>
    <t>Montáž podláh z dlaždíc keram. ukl. do tmelu flexibil.bez povrchové úpravy alebo glaz. hlad.200x200mm</t>
  </si>
  <si>
    <t xml:space="preserve"> 998771202</t>
  </si>
  <si>
    <t>Presun hmôt pre podlahy z dlaždíc v objektoch výšky nad 6 do 12 m</t>
  </si>
  <si>
    <t>775/A 2</t>
  </si>
  <si>
    <t xml:space="preserve"> 776992111</t>
  </si>
  <si>
    <t>Penetrácia podkladu s očistením príp.zdrsnením jestv.ker.dlažby - B4</t>
  </si>
  <si>
    <t>S/S70</t>
  </si>
  <si>
    <t xml:space="preserve"> 597640420</t>
  </si>
  <si>
    <t>Dlaždice gresové rozm. 200x200mm mrazuvzdorné - vstup</t>
  </si>
  <si>
    <t xml:space="preserve"> 597640470</t>
  </si>
  <si>
    <t>Dlaždice keramické rozm 200x200mm</t>
  </si>
  <si>
    <t xml:space="preserve"> 776521100</t>
  </si>
  <si>
    <t>Lepenie povlakových podláh z plastov PVC bez podkladu z pásov vr.soklíkov</t>
  </si>
  <si>
    <t xml:space="preserve"> 998776202</t>
  </si>
  <si>
    <t>Presun hmôt pre podlahy povlakové v objektoch výšky nad 6 do 12 m</t>
  </si>
  <si>
    <t xml:space="preserve"> 284148400</t>
  </si>
  <si>
    <t>Podlahovina linoleum vr.soklíkov</t>
  </si>
  <si>
    <t>771/A 2</t>
  </si>
  <si>
    <t xml:space="preserve"> 781445208</t>
  </si>
  <si>
    <t>Montáž obkladov stien z obkladačiek hutných, keramických do tmelu flexib. 200x200 mm</t>
  </si>
  <si>
    <t xml:space="preserve"> 998781202</t>
  </si>
  <si>
    <t>Presun hmôt pre obklady keramické v objektoch výšky nad 6 do 12 m</t>
  </si>
  <si>
    <t xml:space="preserve"> 597657460</t>
  </si>
  <si>
    <t>Obkladačky keramické hutné glazované jednofar. hladké, B,200x200 oter.II ak.IIa</t>
  </si>
  <si>
    <t>784/B 1</t>
  </si>
  <si>
    <t xml:space="preserve"> 784402801</t>
  </si>
  <si>
    <t>Odstránenie malieb oškrabaním v miestnostiach výšky do 3, 80 m</t>
  </si>
  <si>
    <t xml:space="preserve"> 784403801</t>
  </si>
  <si>
    <t>Odstránenie malieb úplným umytím bez oškrabania v miestnostiach do 3, 80 m</t>
  </si>
  <si>
    <t xml:space="preserve">       22</t>
  </si>
  <si>
    <t>Elektroinštalácia - viď samostatný rozpočet</t>
  </si>
  <si>
    <t xml:space="preserve">           Celkom bez DPH</t>
  </si>
  <si>
    <t xml:space="preserve">           DPH 20% z </t>
  </si>
  <si>
    <t xml:space="preserve">           DPH 0% z </t>
  </si>
  <si>
    <t xml:space="preserve">           Celkom</t>
  </si>
  <si>
    <t>Krycí list stavby</t>
  </si>
  <si>
    <t>rekonštrukcia objektu</t>
  </si>
</sst>
</file>

<file path=xl/styles.xml><?xml version="1.0" encoding="utf-8"?>
<styleSheet xmlns="http://schemas.openxmlformats.org/spreadsheetml/2006/main">
  <numFmts count="3">
    <numFmt numFmtId="164" formatCode="###\ ###\ ##0.00"/>
    <numFmt numFmtId="165" formatCode="###\ ###\ ##0.0000"/>
    <numFmt numFmtId="166" formatCode="###\ ###\ ##0.000"/>
  </numFmts>
  <fonts count="12">
    <font>
      <sz val="11"/>
      <color theme="1"/>
      <name val="Calibri"/>
      <family val="2"/>
      <charset val="238"/>
      <scheme val="minor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 CE"/>
      <charset val="238"/>
    </font>
    <font>
      <b/>
      <sz val="8"/>
      <color theme="1"/>
      <name val="Arial CE"/>
      <charset val="238"/>
    </font>
    <font>
      <sz val="8"/>
      <color theme="1"/>
      <name val="Arial CE"/>
      <charset val="238"/>
    </font>
    <font>
      <sz val="9"/>
      <color theme="1"/>
      <name val="Arial CE"/>
      <charset val="238"/>
    </font>
    <font>
      <sz val="9"/>
      <color rgb="FF0000FF"/>
      <name val="Arial CE"/>
      <charset val="238"/>
    </font>
    <font>
      <b/>
      <sz val="9"/>
      <color theme="1"/>
      <name val="Arial CE"/>
      <charset val="238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/>
      <diagonal/>
    </border>
    <border>
      <left style="thin">
        <color rgb="FFFFFFFF"/>
      </left>
      <right style="thin">
        <color rgb="FFFFFFFF"/>
      </right>
      <top style="thin">
        <color rgb="FF808080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thin">
        <color rgb="FFFFFFFF"/>
      </right>
      <top style="double">
        <color rgb="FF000000"/>
      </top>
      <bottom/>
      <diagonal/>
    </border>
    <border>
      <left/>
      <right style="thin">
        <color rgb="FFFFFFFF"/>
      </right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/>
      <diagonal/>
    </border>
    <border>
      <left style="thin">
        <color rgb="FFFFFFFF"/>
      </left>
      <right/>
      <top style="thin">
        <color rgb="FF808080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/>
      <diagonal/>
    </border>
    <border>
      <left style="thin">
        <color rgb="FFFFFFFF"/>
      </left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double">
        <color rgb="FF000000"/>
      </right>
      <top/>
      <bottom/>
      <diagonal/>
    </border>
    <border>
      <left style="thin">
        <color rgb="FFFFFFFF"/>
      </left>
      <right style="double">
        <color rgb="FF000000"/>
      </right>
      <top/>
      <bottom style="thin">
        <color rgb="FFFFFFFF"/>
      </bottom>
      <diagonal/>
    </border>
    <border>
      <left style="thin">
        <color rgb="FFFFFFFF"/>
      </left>
      <right style="double">
        <color rgb="FF000000"/>
      </right>
      <top style="thin">
        <color rgb="FFFFFFFF"/>
      </top>
      <bottom style="thin">
        <color rgb="FFFFFFFF"/>
      </bottom>
      <diagonal/>
    </border>
    <border>
      <left style="double">
        <color rgb="FF000000"/>
      </left>
      <right style="thin">
        <color rgb="FFFFFFFF"/>
      </right>
      <top/>
      <bottom/>
      <diagonal/>
    </border>
    <border>
      <left/>
      <right style="thin">
        <color rgb="FFFFFFFF"/>
      </right>
      <top/>
      <bottom/>
      <diagonal/>
    </border>
    <border>
      <left style="double">
        <color rgb="FF000000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/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FFFFFF"/>
      </right>
      <top style="double">
        <color rgb="FF000000"/>
      </top>
      <bottom style="thin">
        <color rgb="FF808080"/>
      </bottom>
      <diagonal/>
    </border>
    <border>
      <left style="thin">
        <color rgb="FFFFFFFF"/>
      </left>
      <right/>
      <top style="double">
        <color rgb="FF000000"/>
      </top>
      <bottom style="thin">
        <color rgb="FF808080"/>
      </bottom>
      <diagonal/>
    </border>
    <border>
      <left style="thin">
        <color rgb="FFFFFFFF"/>
      </left>
      <right style="double">
        <color rgb="FF00000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 style="thin">
        <color rgb="FF808080"/>
      </bottom>
      <diagonal/>
    </border>
    <border>
      <left style="double">
        <color rgb="FF000000"/>
      </left>
      <right style="thin">
        <color rgb="FF808080"/>
      </right>
      <top/>
      <bottom/>
      <diagonal/>
    </border>
    <border>
      <left style="double">
        <color rgb="FF000000"/>
      </left>
      <right style="thin">
        <color rgb="FF808080"/>
      </right>
      <top style="thin">
        <color rgb="FF80808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double">
        <color rgb="FF000000"/>
      </left>
      <right/>
      <top/>
      <bottom/>
      <diagonal/>
    </border>
    <border>
      <left style="double">
        <color rgb="FF000000"/>
      </left>
      <right/>
      <top style="thin">
        <color rgb="FF808080"/>
      </top>
      <bottom/>
      <diagonal/>
    </border>
    <border>
      <left/>
      <right style="thin">
        <color rgb="FFFFFFFF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808080"/>
      </bottom>
      <diagonal/>
    </border>
    <border>
      <left/>
      <right/>
      <top style="thin">
        <color rgb="FF808080"/>
      </top>
      <bottom/>
      <diagonal/>
    </border>
    <border>
      <left style="double">
        <color rgb="FF000000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double">
        <color rgb="FF000000"/>
      </right>
      <top style="thin">
        <color rgb="FFFFFFFF"/>
      </top>
      <bottom/>
      <diagonal/>
    </border>
    <border>
      <left/>
      <right/>
      <top style="thin">
        <color rgb="FF80808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808080"/>
      </top>
      <bottom style="thin">
        <color rgb="FFFFFFFF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thin">
        <color rgb="FF808080"/>
      </left>
      <right/>
      <top style="double">
        <color rgb="FF000000"/>
      </top>
      <bottom/>
      <diagonal/>
    </border>
    <border>
      <left style="thin">
        <color rgb="FF808080"/>
      </left>
      <right style="thin">
        <color rgb="FF808080"/>
      </right>
      <top style="double">
        <color rgb="FF000000"/>
      </top>
      <bottom/>
      <diagonal/>
    </border>
    <border>
      <left style="double">
        <color rgb="FF00000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/>
      <top style="thin">
        <color rgb="FF00000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/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/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 style="double">
        <color rgb="FF000000"/>
      </bottom>
      <diagonal/>
    </border>
    <border>
      <left/>
      <right style="thin">
        <color rgb="FFFFFFFF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/>
      <top style="double">
        <color rgb="FF000000"/>
      </top>
      <bottom style="thin">
        <color rgb="FFFFFFFF"/>
      </bottom>
      <diagonal/>
    </border>
    <border>
      <left/>
      <right/>
      <top style="double">
        <color rgb="FF000000"/>
      </top>
      <bottom/>
      <diagonal/>
    </border>
    <border>
      <left/>
      <right/>
      <top style="thin">
        <color rgb="FF000000"/>
      </top>
      <bottom style="thin">
        <color rgb="FF80808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80808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808080"/>
      </right>
      <top style="double">
        <color rgb="FF000000"/>
      </top>
      <bottom/>
      <diagonal/>
    </border>
    <border>
      <left/>
      <right style="double">
        <color rgb="FF000000"/>
      </right>
      <top/>
      <bottom/>
      <diagonal/>
    </border>
    <border>
      <left/>
      <right style="double">
        <color rgb="FF000000"/>
      </right>
      <top style="thin">
        <color rgb="FF808080"/>
      </top>
      <bottom/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thin">
        <color rgb="FF808080"/>
      </bottom>
      <diagonal/>
    </border>
    <border>
      <left style="thin">
        <color rgb="FFFFFFFF"/>
      </left>
      <right style="thin">
        <color rgb="FF808080"/>
      </right>
      <top/>
      <bottom/>
      <diagonal/>
    </border>
    <border>
      <left style="thin">
        <color rgb="FFFFFFFF"/>
      </left>
      <right style="thin">
        <color rgb="FF808080"/>
      </right>
      <top/>
      <bottom style="double">
        <color rgb="FF000000"/>
      </bottom>
      <diagonal/>
    </border>
    <border>
      <left style="thin">
        <color rgb="FFFFFFFF"/>
      </left>
      <right/>
      <top style="thin">
        <color rgb="FF808080"/>
      </top>
      <bottom style="double">
        <color rgb="FF000000"/>
      </bottom>
      <diagonal/>
    </border>
    <border>
      <left style="thin">
        <color rgb="FFFFFFFF"/>
      </left>
      <right style="double">
        <color rgb="FF000000"/>
      </right>
      <top/>
      <bottom style="thin">
        <color rgb="FF80808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808080"/>
      </bottom>
      <diagonal/>
    </border>
    <border>
      <left/>
      <right/>
      <top style="double">
        <color rgb="FF000000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808080"/>
      </right>
      <top style="double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808080"/>
      </right>
      <top style="thin">
        <color rgb="FFFFFFFF"/>
      </top>
      <bottom/>
      <diagonal/>
    </border>
    <border>
      <left/>
      <right/>
      <top style="thin">
        <color rgb="FF000000"/>
      </top>
      <bottom/>
      <diagonal/>
    </border>
    <border>
      <left style="double">
        <color rgb="FF000000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 style="thin">
        <color rgb="FFFFFFFF"/>
      </left>
      <right style="thin">
        <color rgb="FF808080"/>
      </right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808080"/>
      </left>
      <right style="double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/>
    <xf numFmtId="0" fontId="4" fillId="0" borderId="2" xfId="0" applyFont="1" applyFill="1" applyBorder="1"/>
    <xf numFmtId="0" fontId="1" fillId="0" borderId="2" xfId="0" applyFont="1" applyFill="1" applyBorder="1" applyAlignment="1">
      <alignment horizontal="center"/>
    </xf>
    <xf numFmtId="9" fontId="1" fillId="0" borderId="2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164" fontId="1" fillId="0" borderId="10" xfId="0" applyNumberFormat="1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25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164" fontId="1" fillId="0" borderId="29" xfId="0" applyNumberFormat="1" applyFont="1" applyFill="1" applyBorder="1"/>
    <xf numFmtId="0" fontId="1" fillId="0" borderId="30" xfId="0" applyFont="1" applyFill="1" applyBorder="1"/>
    <xf numFmtId="0" fontId="1" fillId="0" borderId="31" xfId="0" applyFont="1" applyFill="1" applyBorder="1"/>
    <xf numFmtId="0" fontId="6" fillId="0" borderId="16" xfId="0" applyFont="1" applyFill="1" applyBorder="1"/>
    <xf numFmtId="0" fontId="7" fillId="0" borderId="16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17" xfId="0" applyFont="1" applyFill="1" applyBorder="1"/>
    <xf numFmtId="0" fontId="6" fillId="0" borderId="12" xfId="0" applyFont="1" applyFill="1" applyBorder="1"/>
    <xf numFmtId="0" fontId="6" fillId="0" borderId="9" xfId="0" applyFont="1" applyFill="1" applyBorder="1"/>
    <xf numFmtId="0" fontId="5" fillId="0" borderId="8" xfId="0" applyFont="1" applyFill="1" applyBorder="1"/>
    <xf numFmtId="0" fontId="5" fillId="0" borderId="22" xfId="0" applyFont="1" applyFill="1" applyBorder="1"/>
    <xf numFmtId="0" fontId="5" fillId="0" borderId="17" xfId="0" applyFont="1" applyFill="1" applyBorder="1"/>
    <xf numFmtId="0" fontId="5" fillId="0" borderId="9" xfId="0" applyFont="1" applyFill="1" applyBorder="1"/>
    <xf numFmtId="0" fontId="5" fillId="0" borderId="28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29" xfId="0" applyFont="1" applyFill="1" applyBorder="1"/>
    <xf numFmtId="0" fontId="1" fillId="0" borderId="34" xfId="0" applyFont="1" applyFill="1" applyBorder="1"/>
    <xf numFmtId="0" fontId="1" fillId="0" borderId="35" xfId="0" applyFont="1" applyFill="1" applyBorder="1"/>
    <xf numFmtId="0" fontId="1" fillId="0" borderId="36" xfId="0" applyFont="1" applyFill="1" applyBorder="1"/>
    <xf numFmtId="0" fontId="1" fillId="0" borderId="37" xfId="0" applyFont="1" applyFill="1" applyBorder="1"/>
    <xf numFmtId="0" fontId="1" fillId="0" borderId="38" xfId="0" applyFont="1" applyFill="1" applyBorder="1"/>
    <xf numFmtId="0" fontId="5" fillId="0" borderId="34" xfId="0" applyFont="1" applyFill="1" applyBorder="1"/>
    <xf numFmtId="0" fontId="5" fillId="0" borderId="36" xfId="0" applyFont="1" applyFill="1" applyBorder="1"/>
    <xf numFmtId="0" fontId="5" fillId="0" borderId="10" xfId="0" applyFont="1" applyFill="1" applyBorder="1"/>
    <xf numFmtId="0" fontId="4" fillId="0" borderId="39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5" fillId="0" borderId="35" xfId="0" applyFont="1" applyFill="1" applyBorder="1"/>
    <xf numFmtId="0" fontId="5" fillId="0" borderId="33" xfId="0" applyFont="1" applyFill="1" applyBorder="1"/>
    <xf numFmtId="0" fontId="5" fillId="0" borderId="12" xfId="0" applyFont="1" applyFill="1" applyBorder="1"/>
    <xf numFmtId="0" fontId="5" fillId="0" borderId="39" xfId="0" applyFont="1" applyFill="1" applyBorder="1" applyAlignment="1">
      <alignment horizontal="center"/>
    </xf>
    <xf numFmtId="164" fontId="1" fillId="0" borderId="22" xfId="0" applyNumberFormat="1" applyFont="1" applyFill="1" applyBorder="1"/>
    <xf numFmtId="0" fontId="5" fillId="0" borderId="43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0" fontId="5" fillId="0" borderId="45" xfId="0" applyFont="1" applyFill="1" applyBorder="1"/>
    <xf numFmtId="0" fontId="5" fillId="0" borderId="47" xfId="0" applyFont="1" applyFill="1" applyBorder="1"/>
    <xf numFmtId="0" fontId="5" fillId="0" borderId="48" xfId="0" applyFont="1" applyFill="1" applyBorder="1"/>
    <xf numFmtId="0" fontId="5" fillId="0" borderId="49" xfId="0" applyFont="1" applyFill="1" applyBorder="1"/>
    <xf numFmtId="0" fontId="1" fillId="0" borderId="49" xfId="0" applyFont="1" applyFill="1" applyBorder="1"/>
    <xf numFmtId="0" fontId="5" fillId="0" borderId="50" xfId="0" applyFont="1" applyFill="1" applyBorder="1"/>
    <xf numFmtId="164" fontId="1" fillId="0" borderId="51" xfId="0" applyNumberFormat="1" applyFont="1" applyFill="1" applyBorder="1"/>
    <xf numFmtId="164" fontId="5" fillId="0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48" xfId="0" applyNumberFormat="1" applyFont="1" applyFill="1" applyBorder="1"/>
    <xf numFmtId="164" fontId="5" fillId="0" borderId="49" xfId="0" applyNumberFormat="1" applyFont="1" applyFill="1" applyBorder="1"/>
    <xf numFmtId="164" fontId="1" fillId="0" borderId="50" xfId="0" applyNumberFormat="1" applyFont="1" applyFill="1" applyBorder="1"/>
    <xf numFmtId="164" fontId="5" fillId="0" borderId="0" xfId="0" applyNumberFormat="1" applyFont="1" applyFill="1" applyBorder="1"/>
    <xf numFmtId="164" fontId="5" fillId="0" borderId="52" xfId="0" applyNumberFormat="1" applyFont="1" applyFill="1" applyBorder="1"/>
    <xf numFmtId="0" fontId="1" fillId="0" borderId="53" xfId="0" applyFont="1" applyFill="1" applyBorder="1"/>
    <xf numFmtId="0" fontId="1" fillId="0" borderId="54" xfId="0" applyFont="1" applyFill="1" applyBorder="1"/>
    <xf numFmtId="0" fontId="1" fillId="0" borderId="55" xfId="0" applyFont="1" applyFill="1" applyBorder="1"/>
    <xf numFmtId="0" fontId="1" fillId="0" borderId="56" xfId="0" applyFont="1" applyFill="1" applyBorder="1"/>
    <xf numFmtId="164" fontId="1" fillId="0" borderId="23" xfId="0" applyNumberFormat="1" applyFont="1" applyFill="1" applyBorder="1"/>
    <xf numFmtId="164" fontId="1" fillId="0" borderId="52" xfId="0" applyNumberFormat="1" applyFont="1" applyFill="1" applyBorder="1"/>
    <xf numFmtId="164" fontId="5" fillId="0" borderId="58" xfId="0" applyNumberFormat="1" applyFont="1" applyFill="1" applyBorder="1"/>
    <xf numFmtId="164" fontId="1" fillId="0" borderId="58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5" fillId="0" borderId="61" xfId="0" applyFont="1" applyFill="1" applyBorder="1"/>
    <xf numFmtId="0" fontId="5" fillId="0" borderId="62" xfId="0" applyFont="1" applyFill="1" applyBorder="1"/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/>
    <xf numFmtId="164" fontId="5" fillId="0" borderId="64" xfId="0" applyNumberFormat="1" applyFont="1" applyFill="1" applyBorder="1"/>
    <xf numFmtId="164" fontId="5" fillId="0" borderId="65" xfId="0" applyNumberFormat="1" applyFont="1" applyFill="1" applyBorder="1"/>
    <xf numFmtId="164" fontId="1" fillId="0" borderId="67" xfId="0" applyNumberFormat="1" applyFont="1" applyFill="1" applyBorder="1"/>
    <xf numFmtId="164" fontId="4" fillId="0" borderId="68" xfId="0" applyNumberFormat="1" applyFont="1" applyFill="1" applyBorder="1"/>
    <xf numFmtId="164" fontId="1" fillId="0" borderId="69" xfId="0" applyNumberFormat="1" applyFont="1" applyFill="1" applyBorder="1"/>
    <xf numFmtId="0" fontId="1" fillId="0" borderId="15" xfId="0" applyFont="1" applyFill="1" applyBorder="1"/>
    <xf numFmtId="0" fontId="1" fillId="0" borderId="70" xfId="0" applyFont="1" applyFill="1" applyBorder="1"/>
    <xf numFmtId="0" fontId="1" fillId="0" borderId="71" xfId="0" applyFont="1" applyFill="1" applyBorder="1"/>
    <xf numFmtId="0" fontId="5" fillId="0" borderId="11" xfId="0" applyFont="1" applyFill="1" applyBorder="1"/>
    <xf numFmtId="0" fontId="5" fillId="0" borderId="72" xfId="0" applyFont="1" applyFill="1" applyBorder="1"/>
    <xf numFmtId="164" fontId="5" fillId="0" borderId="73" xfId="0" applyNumberFormat="1" applyFont="1" applyFill="1" applyBorder="1"/>
    <xf numFmtId="164" fontId="4" fillId="0" borderId="74" xfId="0" applyNumberFormat="1" applyFont="1" applyFill="1" applyBorder="1"/>
    <xf numFmtId="164" fontId="4" fillId="0" borderId="75" xfId="0" applyNumberFormat="1" applyFont="1" applyFill="1" applyBorder="1"/>
    <xf numFmtId="0" fontId="4" fillId="0" borderId="76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1" fillId="0" borderId="26" xfId="0" applyNumberFormat="1" applyFont="1" applyFill="1" applyBorder="1"/>
    <xf numFmtId="164" fontId="1" fillId="0" borderId="24" xfId="0" applyNumberFormat="1" applyFont="1" applyFill="1" applyBorder="1"/>
    <xf numFmtId="0" fontId="5" fillId="0" borderId="73" xfId="0" applyFont="1" applyFill="1" applyBorder="1"/>
    <xf numFmtId="0" fontId="5" fillId="0" borderId="0" xfId="0" applyFont="1" applyFill="1" applyBorder="1"/>
    <xf numFmtId="0" fontId="5" fillId="0" borderId="52" xfId="0" applyFont="1" applyFill="1" applyBorder="1"/>
    <xf numFmtId="0" fontId="1" fillId="0" borderId="0" xfId="0" applyFont="1" applyFill="1" applyBorder="1"/>
    <xf numFmtId="164" fontId="6" fillId="0" borderId="66" xfId="0" applyNumberFormat="1" applyFont="1" applyFill="1" applyBorder="1"/>
    <xf numFmtId="164" fontId="6" fillId="0" borderId="77" xfId="0" applyNumberFormat="1" applyFont="1" applyFill="1" applyBorder="1"/>
    <xf numFmtId="164" fontId="6" fillId="0" borderId="78" xfId="0" applyNumberFormat="1" applyFont="1" applyFill="1" applyBorder="1"/>
    <xf numFmtId="164" fontId="1" fillId="0" borderId="77" xfId="0" applyNumberFormat="1" applyFont="1" applyFill="1" applyBorder="1"/>
    <xf numFmtId="0" fontId="1" fillId="0" borderId="79" xfId="0" applyFont="1" applyFill="1" applyBorder="1"/>
    <xf numFmtId="164" fontId="5" fillId="0" borderId="80" xfId="0" applyNumberFormat="1" applyFont="1" applyFill="1" applyBorder="1"/>
    <xf numFmtId="0" fontId="1" fillId="0" borderId="81" xfId="0" applyFont="1" applyFill="1" applyBorder="1"/>
    <xf numFmtId="0" fontId="1" fillId="0" borderId="52" xfId="0" applyFont="1" applyFill="1" applyBorder="1"/>
    <xf numFmtId="164" fontId="5" fillId="0" borderId="77" xfId="0" applyNumberFormat="1" applyFont="1" applyFill="1" applyBorder="1"/>
    <xf numFmtId="164" fontId="5" fillId="0" borderId="78" xfId="0" applyNumberFormat="1" applyFont="1" applyFill="1" applyBorder="1"/>
    <xf numFmtId="164" fontId="1" fillId="0" borderId="78" xfId="0" applyNumberFormat="1" applyFont="1" applyFill="1" applyBorder="1"/>
    <xf numFmtId="0" fontId="1" fillId="0" borderId="58" xfId="0" applyFont="1" applyFill="1" applyBorder="1"/>
    <xf numFmtId="0" fontId="5" fillId="0" borderId="58" xfId="0" applyFont="1" applyFill="1" applyBorder="1"/>
    <xf numFmtId="0" fontId="1" fillId="0" borderId="82" xfId="0" applyFont="1" applyFill="1" applyBorder="1"/>
    <xf numFmtId="164" fontId="1" fillId="0" borderId="83" xfId="0" applyNumberFormat="1" applyFont="1" applyFill="1" applyBorder="1"/>
    <xf numFmtId="164" fontId="8" fillId="0" borderId="84" xfId="0" applyNumberFormat="1" applyFont="1" applyFill="1" applyBorder="1"/>
    <xf numFmtId="0" fontId="1" fillId="0" borderId="86" xfId="0" applyFont="1" applyFill="1" applyBorder="1"/>
    <xf numFmtId="0" fontId="1" fillId="0" borderId="87" xfId="0" applyFont="1" applyFill="1" applyBorder="1"/>
    <xf numFmtId="0" fontId="1" fillId="0" borderId="88" xfId="0" applyFont="1" applyFill="1" applyBorder="1"/>
    <xf numFmtId="0" fontId="1" fillId="0" borderId="89" xfId="0" applyFont="1" applyFill="1" applyBorder="1"/>
    <xf numFmtId="0" fontId="1" fillId="0" borderId="90" xfId="0" applyFont="1" applyFill="1" applyBorder="1"/>
    <xf numFmtId="0" fontId="1" fillId="0" borderId="57" xfId="0" applyFont="1" applyFill="1" applyBorder="1"/>
    <xf numFmtId="0" fontId="1" fillId="0" borderId="59" xfId="0" applyFont="1" applyFill="1" applyBorder="1"/>
    <xf numFmtId="0" fontId="5" fillId="0" borderId="5" xfId="0" applyFont="1" applyFill="1" applyBorder="1"/>
    <xf numFmtId="0" fontId="5" fillId="0" borderId="7" xfId="0" applyFont="1" applyFill="1" applyBorder="1"/>
    <xf numFmtId="0" fontId="5" fillId="0" borderId="85" xfId="0" applyFont="1" applyFill="1" applyBorder="1"/>
    <xf numFmtId="0" fontId="1" fillId="0" borderId="1" xfId="0" applyFont="1" applyBorder="1"/>
    <xf numFmtId="0" fontId="4" fillId="0" borderId="1" xfId="0" applyFont="1" applyBorder="1"/>
    <xf numFmtId="0" fontId="3" fillId="0" borderId="1" xfId="0" applyFont="1" applyBorder="1"/>
    <xf numFmtId="0" fontId="4" fillId="2" borderId="4" xfId="0" applyFont="1" applyFill="1" applyBorder="1"/>
    <xf numFmtId="165" fontId="1" fillId="0" borderId="0" xfId="0" applyNumberFormat="1" applyFont="1"/>
    <xf numFmtId="164" fontId="1" fillId="0" borderId="0" xfId="0" applyNumberFormat="1" applyFont="1"/>
    <xf numFmtId="0" fontId="5" fillId="0" borderId="91" xfId="0" applyFont="1" applyBorder="1"/>
    <xf numFmtId="164" fontId="5" fillId="0" borderId="91" xfId="0" applyNumberFormat="1" applyFont="1" applyBorder="1"/>
    <xf numFmtId="165" fontId="5" fillId="0" borderId="91" xfId="0" applyNumberFormat="1" applyFont="1" applyBorder="1"/>
    <xf numFmtId="0" fontId="9" fillId="0" borderId="0" xfId="0" applyFont="1"/>
    <xf numFmtId="0" fontId="4" fillId="0" borderId="91" xfId="0" applyFont="1" applyBorder="1"/>
    <xf numFmtId="164" fontId="4" fillId="0" borderId="91" xfId="0" applyNumberFormat="1" applyFont="1" applyBorder="1"/>
    <xf numFmtId="0" fontId="5" fillId="0" borderId="0" xfId="0" applyFont="1"/>
    <xf numFmtId="164" fontId="5" fillId="0" borderId="0" xfId="0" applyNumberFormat="1" applyFont="1"/>
    <xf numFmtId="165" fontId="5" fillId="0" borderId="0" xfId="0" applyNumberFormat="1" applyFont="1"/>
    <xf numFmtId="164" fontId="4" fillId="0" borderId="0" xfId="0" applyNumberFormat="1" applyFont="1"/>
    <xf numFmtId="165" fontId="4" fillId="0" borderId="0" xfId="0" applyNumberFormat="1" applyFont="1"/>
    <xf numFmtId="0" fontId="10" fillId="2" borderId="0" xfId="0" applyFont="1" applyFill="1"/>
    <xf numFmtId="0" fontId="10" fillId="0" borderId="0" xfId="0" applyFont="1"/>
    <xf numFmtId="166" fontId="1" fillId="0" borderId="0" xfId="0" applyNumberFormat="1" applyFont="1"/>
    <xf numFmtId="0" fontId="4" fillId="2" borderId="91" xfId="0" applyFont="1" applyFill="1" applyBorder="1"/>
    <xf numFmtId="49" fontId="5" fillId="0" borderId="91" xfId="0" applyNumberFormat="1" applyFont="1" applyBorder="1"/>
    <xf numFmtId="166" fontId="5" fillId="0" borderId="91" xfId="0" applyNumberFormat="1" applyFont="1" applyBorder="1"/>
    <xf numFmtId="166" fontId="5" fillId="0" borderId="0" xfId="0" applyNumberFormat="1" applyFont="1"/>
    <xf numFmtId="0" fontId="5" fillId="0" borderId="0" xfId="0" applyFont="1" applyAlignment="1">
      <alignment wrapText="1"/>
    </xf>
    <xf numFmtId="166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5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166" fontId="0" fillId="0" borderId="0" xfId="0" applyNumberFormat="1"/>
    <xf numFmtId="166" fontId="4" fillId="0" borderId="0" xfId="0" applyNumberFormat="1" applyFont="1"/>
    <xf numFmtId="0" fontId="11" fillId="0" borderId="91" xfId="0" applyFont="1" applyBorder="1"/>
    <xf numFmtId="164" fontId="11" fillId="0" borderId="91" xfId="0" applyNumberFormat="1" applyFont="1" applyBorder="1"/>
    <xf numFmtId="166" fontId="11" fillId="0" borderId="91" xfId="0" applyNumberFormat="1" applyFont="1" applyBorder="1"/>
    <xf numFmtId="164" fontId="0" fillId="0" borderId="0" xfId="0" applyNumberFormat="1"/>
    <xf numFmtId="164" fontId="4" fillId="0" borderId="1" xfId="0" applyNumberFormat="1" applyFont="1" applyFill="1" applyBorder="1"/>
    <xf numFmtId="164" fontId="2" fillId="0" borderId="1" xfId="0" applyNumberFormat="1" applyFont="1" applyFill="1" applyBorder="1"/>
    <xf numFmtId="0" fontId="4" fillId="0" borderId="5" xfId="0" applyFont="1" applyFill="1" applyBorder="1"/>
    <xf numFmtId="164" fontId="4" fillId="0" borderId="5" xfId="0" applyNumberFormat="1" applyFont="1" applyFill="1" applyBorder="1"/>
    <xf numFmtId="0" fontId="4" fillId="0" borderId="6" xfId="0" applyFont="1" applyFill="1" applyBorder="1"/>
    <xf numFmtId="164" fontId="4" fillId="0" borderId="6" xfId="0" applyNumberFormat="1" applyFont="1" applyFill="1" applyBorder="1"/>
    <xf numFmtId="0" fontId="5" fillId="0" borderId="92" xfId="0" applyFont="1" applyFill="1" applyBorder="1" applyAlignment="1">
      <alignment horizontal="center"/>
    </xf>
    <xf numFmtId="0" fontId="1" fillId="0" borderId="74" xfId="0" applyFont="1" applyFill="1" applyBorder="1"/>
    <xf numFmtId="0" fontId="1" fillId="0" borderId="93" xfId="0" applyFont="1" applyFill="1" applyBorder="1"/>
    <xf numFmtId="164" fontId="1" fillId="0" borderId="94" xfId="0" applyNumberFormat="1" applyFont="1" applyFill="1" applyBorder="1"/>
    <xf numFmtId="164" fontId="8" fillId="0" borderId="95" xfId="0" applyNumberFormat="1" applyFont="1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3"/>
  <sheetViews>
    <sheetView workbookViewId="0"/>
  </sheetViews>
  <sheetFormatPr defaultRowHeight="15"/>
  <cols>
    <col min="1" max="1" width="35.7109375" customWidth="1"/>
    <col min="2" max="3" width="15.7109375" customWidth="1"/>
    <col min="4" max="6" width="8.7109375" customWidth="1"/>
    <col min="7" max="7" width="15.7109375" customWidth="1"/>
    <col min="9" max="26" width="0" hidden="1" customWidth="1"/>
  </cols>
  <sheetData>
    <row r="1" spans="1:26">
      <c r="A1" s="3"/>
      <c r="B1" s="3"/>
      <c r="C1" s="3"/>
      <c r="D1" s="3"/>
      <c r="E1" s="3"/>
      <c r="F1" s="3"/>
      <c r="G1" s="3"/>
    </row>
    <row r="2" spans="1:26">
      <c r="A2" s="4" t="s">
        <v>0</v>
      </c>
      <c r="B2" s="3"/>
      <c r="C2" s="3"/>
      <c r="D2" s="3"/>
      <c r="E2" s="3"/>
      <c r="F2" s="6" t="s">
        <v>2</v>
      </c>
      <c r="G2" s="6"/>
    </row>
    <row r="3" spans="1:26">
      <c r="A3" s="3"/>
      <c r="B3" s="3"/>
      <c r="C3" s="3"/>
      <c r="D3" s="3"/>
      <c r="E3" s="3"/>
      <c r="F3" s="7" t="s">
        <v>3</v>
      </c>
      <c r="G3" s="7" t="s">
        <v>4</v>
      </c>
    </row>
    <row r="4" spans="1:26">
      <c r="A4" s="5" t="s">
        <v>1</v>
      </c>
      <c r="B4" s="3"/>
      <c r="C4" s="3"/>
      <c r="D4" s="3"/>
      <c r="E4" s="3"/>
      <c r="F4" s="8">
        <v>0.2</v>
      </c>
      <c r="G4" s="8">
        <v>0</v>
      </c>
    </row>
    <row r="5" spans="1:26">
      <c r="A5" s="3"/>
      <c r="B5" s="3"/>
      <c r="C5" s="3"/>
      <c r="D5" s="3"/>
      <c r="E5" s="3"/>
      <c r="F5" s="3"/>
      <c r="G5" s="3"/>
    </row>
    <row r="6" spans="1:26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>
      <c r="A7" s="70" t="s">
        <v>12</v>
      </c>
      <c r="B7" s="77">
        <f>'SO 197531'!I174-Rekapitulácia!D7</f>
        <v>0</v>
      </c>
      <c r="C7" s="77">
        <f>'Kryci_list 197531'!J26</f>
        <v>0</v>
      </c>
      <c r="D7" s="77">
        <v>0</v>
      </c>
      <c r="E7" s="77">
        <f>'Kryci_list 197531'!J17</f>
        <v>0</v>
      </c>
      <c r="F7" s="77">
        <v>0</v>
      </c>
      <c r="G7" s="77">
        <f>B7+C7+D7+E7+F7</f>
        <v>0</v>
      </c>
      <c r="K7">
        <f>'SO 197531'!K174</f>
        <v>0</v>
      </c>
      <c r="Q7">
        <v>30.126000000000001</v>
      </c>
    </row>
    <row r="8" spans="1:26">
      <c r="A8" s="183" t="s">
        <v>345</v>
      </c>
      <c r="B8" s="184">
        <f>SUM(B7:B7)</f>
        <v>0</v>
      </c>
      <c r="C8" s="184">
        <f>SUM(C7:C7)</f>
        <v>0</v>
      </c>
      <c r="D8" s="184">
        <f>SUM(D7:D7)</f>
        <v>0</v>
      </c>
      <c r="E8" s="184">
        <f>SUM(E7:E7)</f>
        <v>0</v>
      </c>
      <c r="F8" s="184">
        <f>SUM(F7:F7)</f>
        <v>0</v>
      </c>
      <c r="G8" s="184">
        <f>SUM(G7:G7)-SUM(Z7:Z7)</f>
        <v>0</v>
      </c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</row>
    <row r="9" spans="1:26">
      <c r="A9" s="181" t="s">
        <v>346</v>
      </c>
      <c r="B9" s="182">
        <f>G8-SUM(Rekapitulácia!K7:'Rekapitulácia'!K7)*1</f>
        <v>0</v>
      </c>
      <c r="C9" s="182"/>
      <c r="D9" s="182"/>
      <c r="E9" s="182"/>
      <c r="F9" s="182"/>
      <c r="G9" s="182">
        <f>ROUND(((ROUND(B9,2)*20)/100),2)*1</f>
        <v>0</v>
      </c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</row>
    <row r="10" spans="1:26">
      <c r="A10" s="5" t="s">
        <v>347</v>
      </c>
      <c r="B10" s="179">
        <f>(G8-B9)</f>
        <v>0</v>
      </c>
      <c r="C10" s="179"/>
      <c r="D10" s="179"/>
      <c r="E10" s="179"/>
      <c r="F10" s="179"/>
      <c r="G10" s="179">
        <f>ROUND(((ROUND(B10,2)*0)/100),2)</f>
        <v>0</v>
      </c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>
      <c r="A11" s="5" t="s">
        <v>348</v>
      </c>
      <c r="B11" s="179"/>
      <c r="C11" s="179"/>
      <c r="D11" s="179"/>
      <c r="E11" s="179"/>
      <c r="F11" s="179"/>
      <c r="G11" s="179">
        <f>SUM(G8:G10)</f>
        <v>0</v>
      </c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>
      <c r="A12" s="10"/>
      <c r="B12" s="180"/>
      <c r="C12" s="180"/>
      <c r="D12" s="180"/>
      <c r="E12" s="180"/>
      <c r="F12" s="180"/>
      <c r="G12" s="180"/>
    </row>
    <row r="13" spans="1:26">
      <c r="A13" s="10"/>
      <c r="B13" s="180"/>
      <c r="C13" s="180"/>
      <c r="D13" s="180"/>
      <c r="E13" s="180"/>
      <c r="F13" s="180"/>
      <c r="G13" s="180"/>
    </row>
    <row r="14" spans="1:26">
      <c r="A14" s="10"/>
      <c r="B14" s="180"/>
      <c r="C14" s="180"/>
      <c r="D14" s="180"/>
      <c r="E14" s="180"/>
      <c r="F14" s="180"/>
      <c r="G14" s="180"/>
    </row>
    <row r="15" spans="1:26">
      <c r="A15" s="10"/>
      <c r="B15" s="180"/>
      <c r="C15" s="180"/>
      <c r="D15" s="180"/>
      <c r="E15" s="180"/>
      <c r="F15" s="180"/>
      <c r="G15" s="180"/>
    </row>
    <row r="16" spans="1:26">
      <c r="A16" s="10"/>
      <c r="B16" s="180"/>
      <c r="C16" s="180"/>
      <c r="D16" s="180"/>
      <c r="E16" s="180"/>
      <c r="F16" s="180"/>
      <c r="G16" s="180"/>
    </row>
    <row r="17" spans="1:7">
      <c r="A17" s="10"/>
      <c r="B17" s="180"/>
      <c r="C17" s="180"/>
      <c r="D17" s="180"/>
      <c r="E17" s="180"/>
      <c r="F17" s="180"/>
      <c r="G17" s="180"/>
    </row>
    <row r="18" spans="1:7">
      <c r="A18" s="10"/>
      <c r="B18" s="180"/>
      <c r="C18" s="180"/>
      <c r="D18" s="180"/>
      <c r="E18" s="180"/>
      <c r="F18" s="180"/>
      <c r="G18" s="180"/>
    </row>
    <row r="19" spans="1:7">
      <c r="A19" s="10"/>
      <c r="B19" s="180"/>
      <c r="C19" s="180"/>
      <c r="D19" s="180"/>
      <c r="E19" s="180"/>
      <c r="F19" s="180"/>
      <c r="G19" s="180"/>
    </row>
    <row r="20" spans="1:7">
      <c r="A20" s="10"/>
      <c r="B20" s="180"/>
      <c r="C20" s="180"/>
      <c r="D20" s="180"/>
      <c r="E20" s="180"/>
      <c r="F20" s="180"/>
      <c r="G20" s="180"/>
    </row>
    <row r="21" spans="1:7">
      <c r="A21" s="10"/>
      <c r="B21" s="180"/>
      <c r="C21" s="180"/>
      <c r="D21" s="180"/>
      <c r="E21" s="180"/>
      <c r="F21" s="180"/>
      <c r="G21" s="180"/>
    </row>
    <row r="22" spans="1:7">
      <c r="A22" s="10"/>
      <c r="B22" s="180"/>
      <c r="C22" s="180"/>
      <c r="D22" s="180"/>
      <c r="E22" s="180"/>
      <c r="F22" s="180"/>
      <c r="G22" s="180"/>
    </row>
    <row r="23" spans="1:7">
      <c r="A23" s="10"/>
      <c r="B23" s="180"/>
      <c r="C23" s="180"/>
      <c r="D23" s="180"/>
      <c r="E23" s="180"/>
      <c r="F23" s="180"/>
      <c r="G23" s="180"/>
    </row>
    <row r="24" spans="1:7">
      <c r="A24" s="10"/>
      <c r="B24" s="180"/>
      <c r="C24" s="180"/>
      <c r="D24" s="180"/>
      <c r="E24" s="180"/>
      <c r="F24" s="180"/>
      <c r="G24" s="180"/>
    </row>
    <row r="25" spans="1:7">
      <c r="A25" s="10"/>
      <c r="B25" s="180"/>
      <c r="C25" s="180"/>
      <c r="D25" s="180"/>
      <c r="E25" s="180"/>
      <c r="F25" s="180"/>
      <c r="G25" s="180"/>
    </row>
    <row r="26" spans="1:7">
      <c r="A26" s="10"/>
      <c r="B26" s="180"/>
      <c r="C26" s="180"/>
      <c r="D26" s="180"/>
      <c r="E26" s="180"/>
      <c r="F26" s="180"/>
      <c r="G26" s="180"/>
    </row>
    <row r="27" spans="1:7">
      <c r="A27" s="10"/>
      <c r="B27" s="180"/>
      <c r="C27" s="180"/>
      <c r="D27" s="180"/>
      <c r="E27" s="180"/>
      <c r="F27" s="180"/>
      <c r="G27" s="180"/>
    </row>
    <row r="28" spans="1:7">
      <c r="A28" s="10"/>
      <c r="B28" s="180"/>
      <c r="C28" s="180"/>
      <c r="D28" s="180"/>
      <c r="E28" s="180"/>
      <c r="F28" s="180"/>
      <c r="G28" s="180"/>
    </row>
    <row r="29" spans="1:7">
      <c r="A29" s="10"/>
      <c r="B29" s="180"/>
      <c r="C29" s="180"/>
      <c r="D29" s="180"/>
      <c r="E29" s="180"/>
      <c r="F29" s="180"/>
      <c r="G29" s="180"/>
    </row>
    <row r="30" spans="1:7">
      <c r="A30" s="10"/>
      <c r="B30" s="180"/>
      <c r="C30" s="180"/>
      <c r="D30" s="180"/>
      <c r="E30" s="180"/>
      <c r="F30" s="180"/>
      <c r="G30" s="180"/>
    </row>
    <row r="31" spans="1:7">
      <c r="A31" s="10"/>
      <c r="B31" s="180"/>
      <c r="C31" s="180"/>
      <c r="D31" s="180"/>
      <c r="E31" s="180"/>
      <c r="F31" s="180"/>
      <c r="G31" s="180"/>
    </row>
    <row r="32" spans="1:7">
      <c r="A32" s="10"/>
      <c r="B32" s="180"/>
      <c r="C32" s="180"/>
      <c r="D32" s="180"/>
      <c r="E32" s="180"/>
      <c r="F32" s="180"/>
      <c r="G32" s="180"/>
    </row>
    <row r="33" spans="1:7">
      <c r="A33" s="10"/>
      <c r="B33" s="180"/>
      <c r="C33" s="180"/>
      <c r="D33" s="180"/>
      <c r="E33" s="180"/>
      <c r="F33" s="180"/>
      <c r="G33" s="180"/>
    </row>
    <row r="34" spans="1:7">
      <c r="A34" s="1"/>
      <c r="B34" s="149"/>
      <c r="C34" s="149"/>
      <c r="D34" s="149"/>
      <c r="E34" s="149"/>
      <c r="F34" s="149"/>
      <c r="G34" s="149"/>
    </row>
    <row r="35" spans="1:7">
      <c r="A35" s="1"/>
      <c r="B35" s="149"/>
      <c r="C35" s="149"/>
      <c r="D35" s="149"/>
      <c r="E35" s="149"/>
      <c r="F35" s="149"/>
      <c r="G35" s="149"/>
    </row>
    <row r="36" spans="1:7">
      <c r="A36" s="1"/>
      <c r="B36" s="149"/>
      <c r="C36" s="149"/>
      <c r="D36" s="149"/>
      <c r="E36" s="149"/>
      <c r="F36" s="149"/>
      <c r="G36" s="149"/>
    </row>
    <row r="37" spans="1:7">
      <c r="A37" s="1"/>
      <c r="B37" s="149"/>
      <c r="C37" s="149"/>
      <c r="D37" s="149"/>
      <c r="E37" s="149"/>
      <c r="F37" s="149"/>
      <c r="G37" s="149"/>
    </row>
    <row r="38" spans="1:7">
      <c r="A38" s="1"/>
      <c r="B38" s="149"/>
      <c r="C38" s="149"/>
      <c r="D38" s="149"/>
      <c r="E38" s="149"/>
      <c r="F38" s="149"/>
      <c r="G38" s="149"/>
    </row>
    <row r="39" spans="1:7">
      <c r="A39" s="1"/>
      <c r="B39" s="149"/>
      <c r="C39" s="149"/>
      <c r="D39" s="149"/>
      <c r="E39" s="149"/>
      <c r="F39" s="149"/>
      <c r="G39" s="149"/>
    </row>
    <row r="40" spans="1:7">
      <c r="A40" s="1"/>
      <c r="B40" s="149"/>
      <c r="C40" s="149"/>
      <c r="D40" s="149"/>
      <c r="E40" s="149"/>
      <c r="F40" s="149"/>
      <c r="G40" s="149"/>
    </row>
    <row r="41" spans="1:7">
      <c r="A41" s="1"/>
      <c r="B41" s="149"/>
      <c r="C41" s="149"/>
      <c r="D41" s="149"/>
      <c r="E41" s="149"/>
      <c r="F41" s="149"/>
      <c r="G41" s="149"/>
    </row>
    <row r="42" spans="1:7">
      <c r="A42" s="1"/>
      <c r="B42" s="149"/>
      <c r="C42" s="149"/>
      <c r="D42" s="149"/>
      <c r="E42" s="149"/>
      <c r="F42" s="149"/>
      <c r="G42" s="149"/>
    </row>
    <row r="43" spans="1:7">
      <c r="A43" s="1"/>
      <c r="B43" s="149"/>
      <c r="C43" s="149"/>
      <c r="D43" s="149"/>
      <c r="E43" s="149"/>
      <c r="F43" s="149"/>
      <c r="G43" s="149"/>
    </row>
    <row r="44" spans="1:7">
      <c r="A44" s="1"/>
      <c r="B44" s="149"/>
      <c r="C44" s="149"/>
      <c r="D44" s="149"/>
      <c r="E44" s="149"/>
      <c r="F44" s="149"/>
      <c r="G44" s="149"/>
    </row>
    <row r="45" spans="1:7">
      <c r="A45" s="1"/>
      <c r="B45" s="149"/>
      <c r="C45" s="149"/>
      <c r="D45" s="149"/>
      <c r="E45" s="149"/>
      <c r="F45" s="149"/>
      <c r="G45" s="149"/>
    </row>
    <row r="46" spans="1:7">
      <c r="A46" s="1"/>
      <c r="B46" s="149"/>
      <c r="C46" s="149"/>
      <c r="D46" s="149"/>
      <c r="E46" s="149"/>
      <c r="F46" s="149"/>
      <c r="G46" s="149"/>
    </row>
    <row r="47" spans="1:7">
      <c r="A47" s="1"/>
      <c r="B47" s="149"/>
      <c r="C47" s="149"/>
      <c r="D47" s="149"/>
      <c r="E47" s="149"/>
      <c r="F47" s="149"/>
      <c r="G47" s="149"/>
    </row>
    <row r="48" spans="1:7">
      <c r="A48" s="1"/>
      <c r="B48" s="149"/>
      <c r="C48" s="149"/>
      <c r="D48" s="149"/>
      <c r="E48" s="149"/>
      <c r="F48" s="149"/>
      <c r="G48" s="149"/>
    </row>
    <row r="49" spans="1:7">
      <c r="A49" s="1"/>
      <c r="B49" s="149"/>
      <c r="C49" s="149"/>
      <c r="D49" s="149"/>
      <c r="E49" s="149"/>
      <c r="F49" s="149"/>
      <c r="G49" s="149"/>
    </row>
    <row r="50" spans="1:7">
      <c r="A50" s="1"/>
      <c r="B50" s="149"/>
      <c r="C50" s="149"/>
      <c r="D50" s="149"/>
      <c r="E50" s="149"/>
      <c r="F50" s="149"/>
      <c r="G50" s="149"/>
    </row>
    <row r="51" spans="1:7">
      <c r="B51" s="178"/>
      <c r="C51" s="178"/>
      <c r="D51" s="178"/>
      <c r="E51" s="178"/>
      <c r="F51" s="178"/>
      <c r="G51" s="178"/>
    </row>
    <row r="52" spans="1:7">
      <c r="B52" s="178"/>
      <c r="C52" s="178"/>
      <c r="D52" s="178"/>
      <c r="E52" s="178"/>
      <c r="F52" s="178"/>
      <c r="G52" s="178"/>
    </row>
    <row r="53" spans="1:7">
      <c r="B53" s="178"/>
      <c r="C53" s="178"/>
      <c r="D53" s="178"/>
      <c r="E53" s="178"/>
      <c r="F53" s="178"/>
      <c r="G53" s="178"/>
    </row>
    <row r="54" spans="1:7">
      <c r="B54" s="178"/>
      <c r="C54" s="178"/>
      <c r="D54" s="178"/>
      <c r="E54" s="178"/>
      <c r="F54" s="178"/>
      <c r="G54" s="178"/>
    </row>
    <row r="55" spans="1:7">
      <c r="B55" s="178"/>
      <c r="C55" s="178"/>
      <c r="D55" s="178"/>
      <c r="E55" s="178"/>
      <c r="F55" s="178"/>
      <c r="G55" s="178"/>
    </row>
    <row r="56" spans="1:7">
      <c r="B56" s="178"/>
      <c r="C56" s="178"/>
      <c r="D56" s="178"/>
      <c r="E56" s="178"/>
      <c r="F56" s="178"/>
      <c r="G56" s="178"/>
    </row>
    <row r="57" spans="1:7">
      <c r="B57" s="178"/>
      <c r="C57" s="178"/>
      <c r="D57" s="178"/>
      <c r="E57" s="178"/>
      <c r="F57" s="178"/>
      <c r="G57" s="178"/>
    </row>
    <row r="58" spans="1:7">
      <c r="B58" s="178"/>
      <c r="C58" s="178"/>
      <c r="D58" s="178"/>
      <c r="E58" s="178"/>
      <c r="F58" s="178"/>
      <c r="G58" s="178"/>
    </row>
    <row r="59" spans="1:7">
      <c r="B59" s="178"/>
      <c r="C59" s="178"/>
      <c r="D59" s="178"/>
      <c r="E59" s="178"/>
      <c r="F59" s="178"/>
      <c r="G59" s="178"/>
    </row>
    <row r="60" spans="1:7">
      <c r="B60" s="178"/>
      <c r="C60" s="178"/>
      <c r="D60" s="178"/>
      <c r="E60" s="178"/>
      <c r="F60" s="178"/>
      <c r="G60" s="178"/>
    </row>
    <row r="61" spans="1:7">
      <c r="B61" s="178"/>
      <c r="C61" s="178"/>
      <c r="D61" s="178"/>
      <c r="E61" s="178"/>
      <c r="F61" s="178"/>
      <c r="G61" s="178"/>
    </row>
    <row r="62" spans="1:7">
      <c r="B62" s="178"/>
      <c r="C62" s="178"/>
      <c r="D62" s="178"/>
      <c r="E62" s="178"/>
      <c r="F62" s="178"/>
      <c r="G62" s="178"/>
    </row>
    <row r="63" spans="1:7">
      <c r="B63" s="178"/>
      <c r="C63" s="178"/>
      <c r="D63" s="178"/>
      <c r="E63" s="178"/>
      <c r="F63" s="178"/>
      <c r="G63" s="178"/>
    </row>
    <row r="64" spans="1:7">
      <c r="B64" s="178"/>
      <c r="C64" s="178"/>
      <c r="D64" s="178"/>
      <c r="E64" s="178"/>
      <c r="F64" s="178"/>
      <c r="G64" s="178"/>
    </row>
    <row r="65" spans="2:7">
      <c r="B65" s="178"/>
      <c r="C65" s="178"/>
      <c r="D65" s="178"/>
      <c r="E65" s="178"/>
      <c r="F65" s="178"/>
      <c r="G65" s="178"/>
    </row>
    <row r="66" spans="2:7">
      <c r="B66" s="178"/>
      <c r="C66" s="178"/>
      <c r="D66" s="178"/>
      <c r="E66" s="178"/>
      <c r="F66" s="178"/>
      <c r="G66" s="178"/>
    </row>
    <row r="67" spans="2:7">
      <c r="B67" s="178"/>
      <c r="C67" s="178"/>
      <c r="D67" s="178"/>
      <c r="E67" s="178"/>
      <c r="F67" s="178"/>
      <c r="G67" s="178"/>
    </row>
    <row r="68" spans="2:7">
      <c r="B68" s="178"/>
      <c r="C68" s="178"/>
      <c r="D68" s="178"/>
      <c r="E68" s="178"/>
      <c r="F68" s="178"/>
      <c r="G68" s="178"/>
    </row>
    <row r="69" spans="2:7">
      <c r="B69" s="178"/>
      <c r="C69" s="178"/>
      <c r="D69" s="178"/>
      <c r="E69" s="178"/>
      <c r="F69" s="178"/>
      <c r="G69" s="178"/>
    </row>
    <row r="70" spans="2:7">
      <c r="B70" s="178"/>
      <c r="C70" s="178"/>
      <c r="D70" s="178"/>
      <c r="E70" s="178"/>
      <c r="F70" s="178"/>
      <c r="G70" s="178"/>
    </row>
    <row r="71" spans="2:7">
      <c r="B71" s="178"/>
      <c r="C71" s="178"/>
      <c r="D71" s="178"/>
      <c r="E71" s="178"/>
      <c r="F71" s="178"/>
      <c r="G71" s="178"/>
    </row>
    <row r="72" spans="2:7">
      <c r="B72" s="178"/>
      <c r="C72" s="178"/>
      <c r="D72" s="178"/>
      <c r="E72" s="178"/>
      <c r="F72" s="178"/>
      <c r="G72" s="178"/>
    </row>
    <row r="73" spans="2:7">
      <c r="B73" s="178"/>
      <c r="C73" s="178"/>
      <c r="D73" s="178"/>
      <c r="E73" s="178"/>
      <c r="F73" s="178"/>
      <c r="G73" s="178"/>
    </row>
    <row r="74" spans="2:7">
      <c r="B74" s="178"/>
      <c r="C74" s="178"/>
      <c r="D74" s="178"/>
      <c r="E74" s="178"/>
      <c r="F74" s="178"/>
      <c r="G74" s="178"/>
    </row>
    <row r="75" spans="2:7">
      <c r="B75" s="178"/>
      <c r="C75" s="178"/>
      <c r="D75" s="178"/>
      <c r="E75" s="178"/>
      <c r="F75" s="178"/>
      <c r="G75" s="178"/>
    </row>
    <row r="76" spans="2:7">
      <c r="B76" s="178"/>
      <c r="C76" s="178"/>
      <c r="D76" s="178"/>
      <c r="E76" s="178"/>
      <c r="F76" s="178"/>
      <c r="G76" s="178"/>
    </row>
    <row r="77" spans="2:7">
      <c r="B77" s="178"/>
      <c r="C77" s="178"/>
      <c r="D77" s="178"/>
      <c r="E77" s="178"/>
      <c r="F77" s="178"/>
      <c r="G77" s="178"/>
    </row>
    <row r="78" spans="2:7">
      <c r="B78" s="178"/>
      <c r="C78" s="178"/>
      <c r="D78" s="178"/>
      <c r="E78" s="178"/>
      <c r="F78" s="178"/>
      <c r="G78" s="178"/>
    </row>
    <row r="79" spans="2:7">
      <c r="B79" s="178"/>
      <c r="C79" s="178"/>
      <c r="D79" s="178"/>
      <c r="E79" s="178"/>
      <c r="F79" s="178"/>
      <c r="G79" s="178"/>
    </row>
    <row r="80" spans="2:7">
      <c r="B80" s="178"/>
      <c r="C80" s="178"/>
      <c r="D80" s="178"/>
      <c r="E80" s="178"/>
      <c r="F80" s="178"/>
      <c r="G80" s="178"/>
    </row>
    <row r="81" spans="2:7">
      <c r="B81" s="178"/>
      <c r="C81" s="178"/>
      <c r="D81" s="178"/>
      <c r="E81" s="178"/>
      <c r="F81" s="178"/>
      <c r="G81" s="178"/>
    </row>
    <row r="82" spans="2:7">
      <c r="B82" s="178"/>
      <c r="C82" s="178"/>
      <c r="D82" s="178"/>
      <c r="E82" s="178"/>
      <c r="F82" s="178"/>
      <c r="G82" s="178"/>
    </row>
    <row r="83" spans="2:7">
      <c r="B83" s="178"/>
      <c r="C83" s="178"/>
      <c r="D83" s="178"/>
      <c r="E83" s="178"/>
      <c r="F83" s="178"/>
      <c r="G83" s="178"/>
    </row>
    <row r="84" spans="2:7">
      <c r="B84" s="178"/>
      <c r="C84" s="178"/>
      <c r="D84" s="178"/>
      <c r="E84" s="178"/>
      <c r="F84" s="178"/>
      <c r="G84" s="178"/>
    </row>
    <row r="85" spans="2:7">
      <c r="B85" s="178"/>
      <c r="C85" s="178"/>
      <c r="D85" s="178"/>
      <c r="E85" s="178"/>
      <c r="F85" s="178"/>
      <c r="G85" s="178"/>
    </row>
    <row r="86" spans="2:7">
      <c r="B86" s="178"/>
      <c r="C86" s="178"/>
      <c r="D86" s="178"/>
      <c r="E86" s="178"/>
      <c r="F86" s="178"/>
      <c r="G86" s="178"/>
    </row>
    <row r="87" spans="2:7">
      <c r="B87" s="178"/>
      <c r="C87" s="178"/>
      <c r="D87" s="178"/>
      <c r="E87" s="178"/>
      <c r="F87" s="178"/>
      <c r="G87" s="178"/>
    </row>
    <row r="88" spans="2:7">
      <c r="B88" s="178"/>
      <c r="C88" s="178"/>
      <c r="D88" s="178"/>
      <c r="E88" s="178"/>
      <c r="F88" s="178"/>
      <c r="G88" s="178"/>
    </row>
    <row r="89" spans="2:7">
      <c r="B89" s="178"/>
      <c r="C89" s="178"/>
      <c r="D89" s="178"/>
      <c r="E89" s="178"/>
      <c r="F89" s="178"/>
      <c r="G89" s="178"/>
    </row>
    <row r="90" spans="2:7">
      <c r="B90" s="178"/>
      <c r="C90" s="178"/>
      <c r="D90" s="178"/>
      <c r="E90" s="178"/>
      <c r="F90" s="178"/>
      <c r="G90" s="178"/>
    </row>
    <row r="91" spans="2:7">
      <c r="B91" s="178"/>
      <c r="C91" s="178"/>
      <c r="D91" s="178"/>
      <c r="E91" s="178"/>
      <c r="F91" s="178"/>
      <c r="G91" s="178"/>
    </row>
    <row r="92" spans="2:7">
      <c r="B92" s="178"/>
      <c r="C92" s="178"/>
      <c r="D92" s="178"/>
      <c r="E92" s="178"/>
      <c r="F92" s="178"/>
      <c r="G92" s="178"/>
    </row>
    <row r="93" spans="2:7">
      <c r="B93" s="178"/>
      <c r="C93" s="178"/>
      <c r="D93" s="178"/>
      <c r="E93" s="178"/>
      <c r="F93" s="178"/>
      <c r="G93" s="178"/>
    </row>
    <row r="94" spans="2:7">
      <c r="B94" s="178"/>
      <c r="C94" s="178"/>
      <c r="D94" s="178"/>
      <c r="E94" s="178"/>
      <c r="F94" s="178"/>
      <c r="G94" s="178"/>
    </row>
    <row r="95" spans="2:7">
      <c r="B95" s="178"/>
      <c r="C95" s="178"/>
      <c r="D95" s="178"/>
      <c r="E95" s="178"/>
      <c r="F95" s="178"/>
      <c r="G95" s="178"/>
    </row>
    <row r="96" spans="2:7">
      <c r="B96" s="178"/>
      <c r="C96" s="178"/>
      <c r="D96" s="178"/>
      <c r="E96" s="178"/>
      <c r="F96" s="178"/>
      <c r="G96" s="178"/>
    </row>
    <row r="97" spans="2:7">
      <c r="B97" s="178"/>
      <c r="C97" s="178"/>
      <c r="D97" s="178"/>
      <c r="E97" s="178"/>
      <c r="F97" s="178"/>
      <c r="G97" s="178"/>
    </row>
    <row r="98" spans="2:7">
      <c r="B98" s="178"/>
      <c r="C98" s="178"/>
      <c r="D98" s="178"/>
      <c r="E98" s="178"/>
      <c r="F98" s="178"/>
      <c r="G98" s="178"/>
    </row>
    <row r="99" spans="2:7">
      <c r="B99" s="178"/>
      <c r="C99" s="178"/>
      <c r="D99" s="178"/>
      <c r="E99" s="178"/>
      <c r="F99" s="178"/>
      <c r="G99" s="178"/>
    </row>
    <row r="100" spans="2:7">
      <c r="B100" s="178"/>
      <c r="C100" s="178"/>
      <c r="D100" s="178"/>
      <c r="E100" s="178"/>
      <c r="F100" s="178"/>
      <c r="G100" s="178"/>
    </row>
    <row r="101" spans="2:7">
      <c r="B101" s="178"/>
      <c r="C101" s="178"/>
      <c r="D101" s="178"/>
      <c r="E101" s="178"/>
      <c r="F101" s="178"/>
      <c r="G101" s="178"/>
    </row>
    <row r="102" spans="2:7">
      <c r="B102" s="178"/>
      <c r="C102" s="178"/>
      <c r="D102" s="178"/>
      <c r="E102" s="178"/>
      <c r="F102" s="178"/>
      <c r="G102" s="178"/>
    </row>
    <row r="103" spans="2:7">
      <c r="B103" s="178"/>
      <c r="C103" s="178"/>
      <c r="D103" s="178"/>
      <c r="E103" s="178"/>
      <c r="F103" s="178"/>
      <c r="G103" s="178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1"/>
  <sheetViews>
    <sheetView tabSelected="1" topLeftCell="A21" workbookViewId="0">
      <selection activeCell="I5" sqref="I5"/>
    </sheetView>
  </sheetViews>
  <sheetFormatPr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>
      <c r="A1" s="3"/>
      <c r="B1" s="12"/>
      <c r="C1" s="12"/>
      <c r="D1" s="12"/>
      <c r="E1" s="12"/>
      <c r="F1" s="13" t="s">
        <v>349</v>
      </c>
      <c r="G1" s="12"/>
      <c r="H1" s="12"/>
      <c r="I1" s="12"/>
      <c r="J1" s="12"/>
      <c r="W1">
        <v>30.126000000000001</v>
      </c>
    </row>
    <row r="2" spans="1:23" ht="18" customHeight="1" thickTop="1">
      <c r="A2" s="11"/>
      <c r="B2" s="36" t="s">
        <v>1</v>
      </c>
      <c r="C2" s="38"/>
      <c r="D2" s="39"/>
      <c r="E2" s="39"/>
      <c r="F2" s="39"/>
      <c r="G2" s="43"/>
      <c r="H2" s="16"/>
      <c r="I2" s="27"/>
      <c r="J2" s="31"/>
    </row>
    <row r="3" spans="1:23" ht="18" customHeight="1">
      <c r="A3" s="11"/>
      <c r="B3" s="23"/>
      <c r="C3" s="20"/>
      <c r="D3" s="17"/>
      <c r="E3" s="17"/>
      <c r="F3" s="17"/>
      <c r="G3" s="46" t="s">
        <v>15</v>
      </c>
      <c r="H3" s="17"/>
      <c r="I3" s="28"/>
      <c r="J3" s="32"/>
    </row>
    <row r="4" spans="1:23" ht="18" customHeight="1">
      <c r="A4" s="11"/>
      <c r="B4" s="23"/>
      <c r="C4" s="20"/>
      <c r="D4" s="17"/>
      <c r="E4" s="17"/>
      <c r="F4" s="17"/>
      <c r="G4" s="17"/>
      <c r="H4" s="17"/>
      <c r="I4" s="28"/>
      <c r="J4" s="32"/>
    </row>
    <row r="5" spans="1:23" ht="18" customHeight="1" thickBot="1">
      <c r="A5" s="11"/>
      <c r="B5" s="45" t="s">
        <v>16</v>
      </c>
      <c r="C5" s="20"/>
      <c r="D5" s="17"/>
      <c r="E5" s="17"/>
      <c r="F5" s="46" t="s">
        <v>17</v>
      </c>
      <c r="G5" s="17"/>
      <c r="H5" s="17"/>
      <c r="I5" s="44"/>
      <c r="J5" s="47"/>
    </row>
    <row r="6" spans="1:23" ht="18" customHeight="1" thickTop="1">
      <c r="A6" s="11"/>
      <c r="B6" s="56" t="s">
        <v>18</v>
      </c>
      <c r="C6" s="52"/>
      <c r="D6" s="53"/>
      <c r="E6" s="53"/>
      <c r="F6" s="53"/>
      <c r="G6" s="57" t="s">
        <v>19</v>
      </c>
      <c r="H6" s="53"/>
      <c r="I6" s="54"/>
      <c r="J6" s="55"/>
    </row>
    <row r="7" spans="1:23" ht="18" customHeight="1">
      <c r="A7" s="11"/>
      <c r="B7" s="48"/>
      <c r="C7" s="49"/>
      <c r="D7" s="18"/>
      <c r="E7" s="18"/>
      <c r="F7" s="18"/>
      <c r="G7" s="58" t="s">
        <v>20</v>
      </c>
      <c r="H7" s="18"/>
      <c r="I7" s="29"/>
      <c r="J7" s="50"/>
    </row>
    <row r="8" spans="1:23" ht="18" customHeight="1">
      <c r="A8" s="11"/>
      <c r="B8" s="45" t="s">
        <v>21</v>
      </c>
      <c r="C8" s="20"/>
      <c r="D8" s="17"/>
      <c r="E8" s="17"/>
      <c r="F8" s="17"/>
      <c r="G8" s="46" t="s">
        <v>19</v>
      </c>
      <c r="H8" s="17"/>
      <c r="I8" s="28"/>
      <c r="J8" s="32"/>
    </row>
    <row r="9" spans="1:23" ht="18" customHeight="1">
      <c r="A9" s="11"/>
      <c r="B9" s="23"/>
      <c r="C9" s="20"/>
      <c r="D9" s="17"/>
      <c r="E9" s="17"/>
      <c r="F9" s="17"/>
      <c r="G9" s="46" t="s">
        <v>20</v>
      </c>
      <c r="H9" s="17"/>
      <c r="I9" s="28"/>
      <c r="J9" s="32"/>
    </row>
    <row r="10" spans="1:23" ht="18" customHeight="1">
      <c r="A10" s="11"/>
      <c r="B10" s="45" t="s">
        <v>22</v>
      </c>
      <c r="C10" s="20"/>
      <c r="D10" s="17"/>
      <c r="E10" s="17"/>
      <c r="F10" s="17"/>
      <c r="G10" s="46" t="s">
        <v>19</v>
      </c>
      <c r="H10" s="17"/>
      <c r="I10" s="28"/>
      <c r="J10" s="32"/>
    </row>
    <row r="11" spans="1:23" ht="18" customHeight="1" thickBot="1">
      <c r="A11" s="11"/>
      <c r="B11" s="23"/>
      <c r="C11" s="20"/>
      <c r="D11" s="17"/>
      <c r="E11" s="17"/>
      <c r="F11" s="17"/>
      <c r="G11" s="46" t="s">
        <v>20</v>
      </c>
      <c r="H11" s="17"/>
      <c r="I11" s="28"/>
      <c r="J11" s="32"/>
    </row>
    <row r="12" spans="1:23" ht="18" customHeight="1" thickTop="1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>
      <c r="A15" s="11"/>
      <c r="B15" s="91" t="s">
        <v>23</v>
      </c>
      <c r="C15" s="92" t="s">
        <v>6</v>
      </c>
      <c r="D15" s="92" t="s">
        <v>49</v>
      </c>
      <c r="E15" s="93" t="s">
        <v>50</v>
      </c>
      <c r="F15" s="105" t="s">
        <v>51</v>
      </c>
      <c r="G15" s="59" t="s">
        <v>28</v>
      </c>
      <c r="H15" s="62" t="s">
        <v>29</v>
      </c>
      <c r="I15" s="27"/>
      <c r="J15" s="55"/>
    </row>
    <row r="16" spans="1:23" ht="18" customHeight="1">
      <c r="A16" s="11"/>
      <c r="B16" s="94">
        <v>1</v>
      </c>
      <c r="C16" s="95" t="s">
        <v>24</v>
      </c>
      <c r="D16" s="96">
        <f>'Kryci_list 197531'!D16</f>
        <v>0</v>
      </c>
      <c r="E16" s="97">
        <f>'Kryci_list 197531'!E16</f>
        <v>0</v>
      </c>
      <c r="F16" s="106">
        <f>'Kryci_list 197531'!F16</f>
        <v>0</v>
      </c>
      <c r="G16" s="60">
        <v>6</v>
      </c>
      <c r="H16" s="115" t="s">
        <v>30</v>
      </c>
      <c r="I16" s="129"/>
      <c r="J16" s="126">
        <f>Rekapitulácia!F8</f>
        <v>0</v>
      </c>
    </row>
    <row r="17" spans="1:10" ht="18" customHeight="1">
      <c r="A17" s="11"/>
      <c r="B17" s="67">
        <v>2</v>
      </c>
      <c r="C17" s="71" t="s">
        <v>25</v>
      </c>
      <c r="D17" s="78">
        <f>'Kryci_list 197531'!D17</f>
        <v>0</v>
      </c>
      <c r="E17" s="76">
        <f>'Kryci_list 197531'!E17</f>
        <v>0</v>
      </c>
      <c r="F17" s="81">
        <f>'Kryci_list 197531'!F17</f>
        <v>0</v>
      </c>
      <c r="G17" s="61">
        <v>7</v>
      </c>
      <c r="H17" s="116" t="s">
        <v>31</v>
      </c>
      <c r="I17" s="129"/>
      <c r="J17" s="127">
        <f>Rekapitulácia!E8</f>
        <v>0</v>
      </c>
    </row>
    <row r="18" spans="1:10" ht="18" customHeight="1">
      <c r="A18" s="11"/>
      <c r="B18" s="68">
        <v>3</v>
      </c>
      <c r="C18" s="72" t="s">
        <v>26</v>
      </c>
      <c r="D18" s="79">
        <f>'Kryci_list 197531'!D18</f>
        <v>0</v>
      </c>
      <c r="E18" s="77">
        <f>'Kryci_list 197531'!E18</f>
        <v>0</v>
      </c>
      <c r="F18" s="82">
        <f>'Kryci_list 197531'!F18</f>
        <v>0</v>
      </c>
      <c r="G18" s="61">
        <v>8</v>
      </c>
      <c r="H18" s="116" t="s">
        <v>32</v>
      </c>
      <c r="I18" s="129"/>
      <c r="J18" s="127">
        <f>Rekapitulácia!D8</f>
        <v>0</v>
      </c>
    </row>
    <row r="19" spans="1:10" ht="18" customHeight="1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10" ht="18" customHeight="1" thickBot="1">
      <c r="A20" s="11"/>
      <c r="B20" s="68">
        <v>5</v>
      </c>
      <c r="C20" s="74" t="s">
        <v>27</v>
      </c>
      <c r="D20" s="80"/>
      <c r="E20" s="100"/>
      <c r="F20" s="107">
        <f>SUM(F16:F19)</f>
        <v>0</v>
      </c>
      <c r="G20" s="61">
        <v>10</v>
      </c>
      <c r="H20" s="116" t="s">
        <v>27</v>
      </c>
      <c r="I20" s="131"/>
      <c r="J20" s="99">
        <f>SUM(J16:J19)</f>
        <v>0</v>
      </c>
    </row>
    <row r="21" spans="1:10" ht="18" customHeight="1" thickTop="1">
      <c r="A21" s="11"/>
      <c r="B21" s="65" t="s">
        <v>39</v>
      </c>
      <c r="C21" s="69" t="s">
        <v>7</v>
      </c>
      <c r="D21" s="75"/>
      <c r="E21" s="19"/>
      <c r="F21" s="98"/>
      <c r="G21" s="65" t="s">
        <v>45</v>
      </c>
      <c r="H21" s="62" t="s">
        <v>7</v>
      </c>
      <c r="I21" s="29"/>
      <c r="J21" s="132"/>
    </row>
    <row r="22" spans="1:10" ht="18" customHeight="1">
      <c r="A22" s="11"/>
      <c r="B22" s="60">
        <v>11</v>
      </c>
      <c r="C22" s="63" t="s">
        <v>40</v>
      </c>
      <c r="D22" s="87"/>
      <c r="E22" s="90"/>
      <c r="F22" s="81">
        <f>'Kryci_list 197531'!F22</f>
        <v>0</v>
      </c>
      <c r="G22" s="60">
        <v>16</v>
      </c>
      <c r="H22" s="115" t="s">
        <v>46</v>
      </c>
      <c r="I22" s="129"/>
      <c r="J22" s="126">
        <f>'Kryci_list 197531'!J22</f>
        <v>0</v>
      </c>
    </row>
    <row r="23" spans="1:10" ht="18" customHeight="1">
      <c r="A23" s="11"/>
      <c r="B23" s="61">
        <v>12</v>
      </c>
      <c r="C23" s="64" t="s">
        <v>41</v>
      </c>
      <c r="D23" s="66"/>
      <c r="E23" s="90"/>
      <c r="F23" s="82">
        <f>'Kryci_list 197531'!F23</f>
        <v>0</v>
      </c>
      <c r="G23" s="61">
        <v>17</v>
      </c>
      <c r="H23" s="116" t="s">
        <v>47</v>
      </c>
      <c r="I23" s="129"/>
      <c r="J23" s="127">
        <f>'Kryci_list 197531'!J23</f>
        <v>0</v>
      </c>
    </row>
    <row r="24" spans="1:10" ht="18" customHeight="1">
      <c r="A24" s="11"/>
      <c r="B24" s="61">
        <v>13</v>
      </c>
      <c r="C24" s="64" t="s">
        <v>42</v>
      </c>
      <c r="D24" s="66"/>
      <c r="E24" s="90"/>
      <c r="F24" s="82">
        <f>'Kryci_list 197531'!F24</f>
        <v>0</v>
      </c>
      <c r="G24" s="61">
        <v>18</v>
      </c>
      <c r="H24" s="116" t="s">
        <v>48</v>
      </c>
      <c r="I24" s="129"/>
      <c r="J24" s="127">
        <f>'Kryci_list 197531'!J24</f>
        <v>0</v>
      </c>
    </row>
    <row r="25" spans="1:10" ht="18" customHeight="1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7"/>
    </row>
    <row r="26" spans="1:10" ht="18" customHeight="1" thickBot="1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27</v>
      </c>
      <c r="I26" s="131"/>
      <c r="J26" s="99">
        <f>SUM(J22:J25)+SUM(F22:F25)</f>
        <v>0</v>
      </c>
    </row>
    <row r="27" spans="1:10" ht="18" customHeight="1" thickTop="1">
      <c r="A27" s="11"/>
      <c r="B27" s="101"/>
      <c r="C27" s="143" t="s">
        <v>54</v>
      </c>
      <c r="D27" s="136"/>
      <c r="E27" s="102"/>
      <c r="F27" s="30"/>
      <c r="G27" s="109" t="s">
        <v>33</v>
      </c>
      <c r="H27" s="104" t="s">
        <v>34</v>
      </c>
      <c r="I27" s="29"/>
      <c r="J27" s="33"/>
    </row>
    <row r="28" spans="1:10" ht="18" customHeight="1">
      <c r="A28" s="11"/>
      <c r="B28" s="26"/>
      <c r="C28" s="134"/>
      <c r="D28" s="137"/>
      <c r="E28" s="22"/>
      <c r="F28" s="11"/>
      <c r="G28" s="110">
        <v>21</v>
      </c>
      <c r="H28" s="114" t="s">
        <v>35</v>
      </c>
      <c r="I28" s="122"/>
      <c r="J28" s="118">
        <f>F20+J20+F26+J26</f>
        <v>0</v>
      </c>
    </row>
    <row r="29" spans="1:10" ht="18" customHeight="1">
      <c r="A29" s="11"/>
      <c r="B29" s="83"/>
      <c r="C29" s="135"/>
      <c r="D29" s="138"/>
      <c r="E29" s="22"/>
      <c r="F29" s="11"/>
      <c r="G29" s="60">
        <v>22</v>
      </c>
      <c r="H29" s="115" t="s">
        <v>36</v>
      </c>
      <c r="I29" s="123">
        <f>Rekapitulácia!B9</f>
        <v>0</v>
      </c>
      <c r="J29" s="119">
        <f>ROUND(((ROUND(I29,2)*20)/100),2)*1</f>
        <v>0</v>
      </c>
    </row>
    <row r="30" spans="1:10" ht="18" customHeight="1">
      <c r="A30" s="11"/>
      <c r="B30" s="23"/>
      <c r="C30" s="125"/>
      <c r="D30" s="129"/>
      <c r="E30" s="22"/>
      <c r="F30" s="11"/>
      <c r="G30" s="61">
        <v>23</v>
      </c>
      <c r="H30" s="116" t="s">
        <v>37</v>
      </c>
      <c r="I30" s="89">
        <f>Rekapitulácia!B10</f>
        <v>0</v>
      </c>
      <c r="J30" s="120">
        <f>ROUND(((ROUND(I30,2)*0)/100),2)</f>
        <v>0</v>
      </c>
    </row>
    <row r="31" spans="1:10" ht="18" customHeight="1">
      <c r="A31" s="11"/>
      <c r="B31" s="24"/>
      <c r="C31" s="139"/>
      <c r="D31" s="140"/>
      <c r="E31" s="22"/>
      <c r="F31" s="11"/>
      <c r="G31" s="61">
        <v>24</v>
      </c>
      <c r="H31" s="116" t="s">
        <v>27</v>
      </c>
      <c r="I31" s="28"/>
      <c r="J31" s="189">
        <f>SUM(J28:J30)</f>
        <v>0</v>
      </c>
    </row>
    <row r="32" spans="1:10" ht="18" customHeight="1" thickBot="1">
      <c r="A32" s="11"/>
      <c r="B32" s="48"/>
      <c r="C32" s="117"/>
      <c r="D32" s="124"/>
      <c r="E32" s="84"/>
      <c r="F32" s="85"/>
      <c r="G32" s="185" t="s">
        <v>38</v>
      </c>
      <c r="H32" s="186"/>
      <c r="I32" s="187"/>
      <c r="J32" s="188"/>
    </row>
    <row r="33" spans="1:10" ht="18" customHeight="1" thickTop="1">
      <c r="A33" s="11"/>
      <c r="B33" s="101"/>
      <c r="C33" s="102"/>
      <c r="D33" s="141" t="s">
        <v>52</v>
      </c>
      <c r="E33" s="15"/>
      <c r="F33" s="15"/>
      <c r="G33" s="14"/>
      <c r="H33" s="141" t="s">
        <v>53</v>
      </c>
      <c r="I33" s="30"/>
      <c r="J33" s="34"/>
    </row>
    <row r="34" spans="1:10" ht="18" customHeight="1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41"/>
  <sheetViews>
    <sheetView topLeftCell="A21" workbookViewId="0">
      <selection activeCell="AA11" sqref="AA11"/>
    </sheetView>
  </sheetViews>
  <sheetFormatPr defaultRowHeight="1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</cols>
  <sheetData>
    <row r="1" spans="1:23" ht="27.95" customHeight="1" thickBot="1">
      <c r="A1" s="3"/>
      <c r="B1" s="12"/>
      <c r="C1" s="12"/>
      <c r="D1" s="12"/>
      <c r="E1" s="12"/>
      <c r="F1" s="13" t="s">
        <v>13</v>
      </c>
      <c r="G1" s="12"/>
      <c r="H1" s="12"/>
      <c r="I1" s="12"/>
      <c r="J1" s="12"/>
      <c r="W1">
        <v>30.126000000000001</v>
      </c>
    </row>
    <row r="2" spans="1:23" ht="18" customHeight="1" thickTop="1">
      <c r="A2" s="11"/>
      <c r="B2" s="37" t="s">
        <v>1</v>
      </c>
      <c r="C2" s="38"/>
      <c r="D2" s="39"/>
      <c r="E2" s="39"/>
      <c r="F2" s="39"/>
      <c r="G2" s="43"/>
      <c r="H2" s="16"/>
      <c r="I2" s="27"/>
      <c r="J2" s="31"/>
    </row>
    <row r="3" spans="1:23" ht="18" customHeight="1">
      <c r="A3" s="11"/>
      <c r="B3" s="40" t="s">
        <v>14</v>
      </c>
      <c r="C3" s="41"/>
      <c r="D3" s="42"/>
      <c r="E3" s="42"/>
      <c r="F3" s="42"/>
      <c r="G3" s="17"/>
      <c r="H3" s="17"/>
      <c r="I3" s="28"/>
      <c r="J3" s="32"/>
    </row>
    <row r="4" spans="1:23" ht="18" customHeight="1">
      <c r="A4" s="11"/>
      <c r="B4" s="23"/>
      <c r="C4" s="20"/>
      <c r="D4" s="17"/>
      <c r="E4" s="17"/>
      <c r="F4" s="17"/>
      <c r="G4" s="17"/>
      <c r="H4" s="17"/>
      <c r="I4" s="44" t="s">
        <v>15</v>
      </c>
      <c r="J4" s="32"/>
    </row>
    <row r="5" spans="1:23" ht="18" customHeight="1" thickBot="1">
      <c r="A5" s="11"/>
      <c r="B5" s="45" t="s">
        <v>16</v>
      </c>
      <c r="C5" s="20"/>
      <c r="D5" s="17"/>
      <c r="E5" s="17"/>
      <c r="F5" s="46" t="s">
        <v>17</v>
      </c>
      <c r="G5" s="17"/>
      <c r="H5" s="17"/>
      <c r="I5" s="44"/>
      <c r="J5" s="47"/>
    </row>
    <row r="6" spans="1:23" ht="18" customHeight="1" thickTop="1">
      <c r="A6" s="11"/>
      <c r="B6" s="56" t="s">
        <v>18</v>
      </c>
      <c r="C6" s="52"/>
      <c r="D6" s="53"/>
      <c r="E6" s="53"/>
      <c r="F6" s="53"/>
      <c r="G6" s="57" t="s">
        <v>19</v>
      </c>
      <c r="H6" s="53"/>
      <c r="I6" s="54"/>
      <c r="J6" s="55"/>
    </row>
    <row r="7" spans="1:23" ht="18" customHeight="1">
      <c r="A7" s="11"/>
      <c r="B7" s="48"/>
      <c r="C7" s="49"/>
      <c r="D7" s="18"/>
      <c r="E7" s="18"/>
      <c r="F7" s="18"/>
      <c r="G7" s="58" t="s">
        <v>20</v>
      </c>
      <c r="H7" s="18"/>
      <c r="I7" s="29"/>
      <c r="J7" s="50"/>
    </row>
    <row r="8" spans="1:23" ht="18" customHeight="1">
      <c r="A8" s="11"/>
      <c r="B8" s="45" t="s">
        <v>21</v>
      </c>
      <c r="C8" s="20"/>
      <c r="D8" s="17"/>
      <c r="E8" s="17"/>
      <c r="F8" s="17"/>
      <c r="G8" s="46" t="s">
        <v>19</v>
      </c>
      <c r="H8" s="17"/>
      <c r="I8" s="28"/>
      <c r="J8" s="32"/>
    </row>
    <row r="9" spans="1:23" ht="18" customHeight="1">
      <c r="A9" s="11"/>
      <c r="B9" s="23"/>
      <c r="C9" s="20"/>
      <c r="D9" s="17"/>
      <c r="E9" s="17"/>
      <c r="F9" s="17"/>
      <c r="G9" s="46" t="s">
        <v>20</v>
      </c>
      <c r="H9" s="17"/>
      <c r="I9" s="28"/>
      <c r="J9" s="32"/>
    </row>
    <row r="10" spans="1:23" ht="18" customHeight="1">
      <c r="A10" s="11"/>
      <c r="B10" s="45" t="s">
        <v>22</v>
      </c>
      <c r="C10" s="20"/>
      <c r="D10" s="17"/>
      <c r="E10" s="17"/>
      <c r="F10" s="17"/>
      <c r="G10" s="46" t="s">
        <v>19</v>
      </c>
      <c r="H10" s="17"/>
      <c r="I10" s="28"/>
      <c r="J10" s="32"/>
    </row>
    <row r="11" spans="1:23" ht="18" customHeight="1" thickBot="1">
      <c r="A11" s="11"/>
      <c r="B11" s="23"/>
      <c r="C11" s="20"/>
      <c r="D11" s="17"/>
      <c r="E11" s="17"/>
      <c r="F11" s="17"/>
      <c r="G11" s="46" t="s">
        <v>20</v>
      </c>
      <c r="H11" s="17"/>
      <c r="I11" s="28"/>
      <c r="J11" s="32"/>
    </row>
    <row r="12" spans="1:23" ht="18" customHeight="1" thickTop="1">
      <c r="A12" s="11"/>
      <c r="B12" s="51"/>
      <c r="C12" s="52"/>
      <c r="D12" s="53"/>
      <c r="E12" s="53"/>
      <c r="F12" s="53"/>
      <c r="G12" s="53"/>
      <c r="H12" s="53"/>
      <c r="I12" s="54"/>
      <c r="J12" s="55"/>
    </row>
    <row r="13" spans="1:23" ht="18" customHeight="1">
      <c r="A13" s="11"/>
      <c r="B13" s="48"/>
      <c r="C13" s="49"/>
      <c r="D13" s="18"/>
      <c r="E13" s="18"/>
      <c r="F13" s="18"/>
      <c r="G13" s="18"/>
      <c r="H13" s="18"/>
      <c r="I13" s="29"/>
      <c r="J13" s="50"/>
    </row>
    <row r="14" spans="1:23" ht="18" customHeight="1" thickBot="1">
      <c r="A14" s="11"/>
      <c r="B14" s="23"/>
      <c r="C14" s="20"/>
      <c r="D14" s="17"/>
      <c r="E14" s="17"/>
      <c r="F14" s="17"/>
      <c r="G14" s="17"/>
      <c r="H14" s="17"/>
      <c r="I14" s="28"/>
      <c r="J14" s="32"/>
    </row>
    <row r="15" spans="1:23" ht="18" customHeight="1" thickTop="1">
      <c r="A15" s="11"/>
      <c r="B15" s="91" t="s">
        <v>23</v>
      </c>
      <c r="C15" s="92" t="s">
        <v>6</v>
      </c>
      <c r="D15" s="92" t="s">
        <v>49</v>
      </c>
      <c r="E15" s="93" t="s">
        <v>50</v>
      </c>
      <c r="F15" s="105" t="s">
        <v>51</v>
      </c>
      <c r="G15" s="59" t="s">
        <v>28</v>
      </c>
      <c r="H15" s="62" t="s">
        <v>29</v>
      </c>
      <c r="I15" s="27"/>
      <c r="J15" s="55"/>
    </row>
    <row r="16" spans="1:23" ht="18" customHeight="1">
      <c r="A16" s="11"/>
      <c r="B16" s="94">
        <v>1</v>
      </c>
      <c r="C16" s="95" t="s">
        <v>24</v>
      </c>
      <c r="D16" s="96">
        <f>'Rekap 197531'!B14</f>
        <v>0</v>
      </c>
      <c r="E16" s="97">
        <f>'Rekap 197531'!C14</f>
        <v>0</v>
      </c>
      <c r="F16" s="106">
        <f>'Rekap 197531'!D14</f>
        <v>0</v>
      </c>
      <c r="G16" s="60">
        <v>6</v>
      </c>
      <c r="H16" s="115" t="s">
        <v>30</v>
      </c>
      <c r="I16" s="129"/>
      <c r="J16" s="126">
        <v>0</v>
      </c>
    </row>
    <row r="17" spans="1:26" ht="18" customHeight="1">
      <c r="A17" s="11"/>
      <c r="B17" s="67">
        <v>2</v>
      </c>
      <c r="C17" s="71" t="s">
        <v>25</v>
      </c>
      <c r="D17" s="78">
        <f>'Rekap 197531'!B29</f>
        <v>0</v>
      </c>
      <c r="E17" s="76">
        <f>'Rekap 197531'!C29</f>
        <v>0</v>
      </c>
      <c r="F17" s="81">
        <f>'Rekap 197531'!D29</f>
        <v>0</v>
      </c>
      <c r="G17" s="61">
        <v>7</v>
      </c>
      <c r="H17" s="116" t="s">
        <v>31</v>
      </c>
      <c r="I17" s="129"/>
      <c r="J17" s="127">
        <f>'SO 197531'!Z174</f>
        <v>0</v>
      </c>
    </row>
    <row r="18" spans="1:26" ht="18" customHeight="1">
      <c r="A18" s="11"/>
      <c r="B18" s="68">
        <v>3</v>
      </c>
      <c r="C18" s="72" t="s">
        <v>26</v>
      </c>
      <c r="D18" s="79">
        <f>'Rekap 197531'!B33</f>
        <v>0</v>
      </c>
      <c r="E18" s="77">
        <f>'Rekap 197531'!C33</f>
        <v>0</v>
      </c>
      <c r="F18" s="82">
        <f>'Rekap 197531'!D33</f>
        <v>0</v>
      </c>
      <c r="G18" s="61">
        <v>8</v>
      </c>
      <c r="H18" s="116" t="s">
        <v>32</v>
      </c>
      <c r="I18" s="129"/>
      <c r="J18" s="127">
        <v>0</v>
      </c>
    </row>
    <row r="19" spans="1:26" ht="18" customHeight="1">
      <c r="A19" s="11"/>
      <c r="B19" s="68">
        <v>4</v>
      </c>
      <c r="C19" s="73"/>
      <c r="D19" s="79"/>
      <c r="E19" s="77"/>
      <c r="F19" s="82"/>
      <c r="G19" s="61">
        <v>9</v>
      </c>
      <c r="H19" s="125"/>
      <c r="I19" s="129"/>
      <c r="J19" s="128"/>
    </row>
    <row r="20" spans="1:26" ht="18" customHeight="1" thickBot="1">
      <c r="A20" s="11"/>
      <c r="B20" s="68">
        <v>5</v>
      </c>
      <c r="C20" s="74" t="s">
        <v>27</v>
      </c>
      <c r="D20" s="80"/>
      <c r="E20" s="100"/>
      <c r="F20" s="107">
        <f>SUM(F16:F19)</f>
        <v>0</v>
      </c>
      <c r="G20" s="61">
        <v>10</v>
      </c>
      <c r="H20" s="116" t="s">
        <v>27</v>
      </c>
      <c r="I20" s="131"/>
      <c r="J20" s="99">
        <f>SUM(J16:J19)</f>
        <v>0</v>
      </c>
    </row>
    <row r="21" spans="1:26" ht="18" customHeight="1" thickTop="1">
      <c r="A21" s="11"/>
      <c r="B21" s="65" t="s">
        <v>39</v>
      </c>
      <c r="C21" s="69" t="s">
        <v>7</v>
      </c>
      <c r="D21" s="75"/>
      <c r="E21" s="19"/>
      <c r="F21" s="98"/>
      <c r="G21" s="65" t="s">
        <v>45</v>
      </c>
      <c r="H21" s="62" t="s">
        <v>7</v>
      </c>
      <c r="I21" s="29"/>
      <c r="J21" s="132"/>
    </row>
    <row r="22" spans="1:26" ht="18" customHeight="1">
      <c r="A22" s="11"/>
      <c r="B22" s="60">
        <v>11</v>
      </c>
      <c r="C22" s="63" t="s">
        <v>40</v>
      </c>
      <c r="D22" s="87"/>
      <c r="E22" s="89" t="s">
        <v>43</v>
      </c>
      <c r="F22" s="81">
        <f>((F16*U22*0)+(F17*V22*0)+(F18*W22*0))/100</f>
        <v>0</v>
      </c>
      <c r="G22" s="60">
        <v>16</v>
      </c>
      <c r="H22" s="115" t="s">
        <v>46</v>
      </c>
      <c r="I22" s="130" t="s">
        <v>43</v>
      </c>
      <c r="J22" s="126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>
      <c r="A23" s="11"/>
      <c r="B23" s="61">
        <v>12</v>
      </c>
      <c r="C23" s="64" t="s">
        <v>41</v>
      </c>
      <c r="D23" s="66"/>
      <c r="E23" s="89" t="s">
        <v>44</v>
      </c>
      <c r="F23" s="82">
        <f>((F16*U23*0)+(F17*V23*0)+(F18*W23*0))/100</f>
        <v>0</v>
      </c>
      <c r="G23" s="61">
        <v>17</v>
      </c>
      <c r="H23" s="116" t="s">
        <v>47</v>
      </c>
      <c r="I23" s="130" t="s">
        <v>43</v>
      </c>
      <c r="J23" s="127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>
      <c r="A24" s="11"/>
      <c r="B24" s="61">
        <v>13</v>
      </c>
      <c r="C24" s="64" t="s">
        <v>42</v>
      </c>
      <c r="D24" s="66"/>
      <c r="E24" s="89" t="s">
        <v>43</v>
      </c>
      <c r="F24" s="82">
        <f>((F16*U24*0)+(F17*V24*0)+(F18*W24*0))/100</f>
        <v>0</v>
      </c>
      <c r="G24" s="61">
        <v>18</v>
      </c>
      <c r="H24" s="116" t="s">
        <v>48</v>
      </c>
      <c r="I24" s="130" t="s">
        <v>44</v>
      </c>
      <c r="J24" s="127">
        <f>((F16*X24*0)+(F17*Y24*0)+(F18*Z24*0))/100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>
      <c r="A25" s="11"/>
      <c r="B25" s="61">
        <v>14</v>
      </c>
      <c r="C25" s="20"/>
      <c r="D25" s="66"/>
      <c r="E25" s="90"/>
      <c r="F25" s="88"/>
      <c r="G25" s="61">
        <v>19</v>
      </c>
      <c r="H25" s="125"/>
      <c r="I25" s="129"/>
      <c r="J25" s="128"/>
    </row>
    <row r="26" spans="1:26" ht="18" customHeight="1" thickBot="1">
      <c r="A26" s="11"/>
      <c r="B26" s="61">
        <v>15</v>
      </c>
      <c r="C26" s="64"/>
      <c r="D26" s="66"/>
      <c r="E26" s="66"/>
      <c r="F26" s="108"/>
      <c r="G26" s="61">
        <v>20</v>
      </c>
      <c r="H26" s="116" t="s">
        <v>27</v>
      </c>
      <c r="I26" s="131"/>
      <c r="J26" s="99">
        <f>SUM(J22:J25)+SUM(F22:F25)</f>
        <v>0</v>
      </c>
    </row>
    <row r="27" spans="1:26" ht="18" customHeight="1" thickTop="1">
      <c r="A27" s="11"/>
      <c r="B27" s="101"/>
      <c r="C27" s="143" t="s">
        <v>54</v>
      </c>
      <c r="D27" s="136"/>
      <c r="E27" s="102"/>
      <c r="F27" s="30"/>
      <c r="G27" s="109" t="s">
        <v>33</v>
      </c>
      <c r="H27" s="104" t="s">
        <v>34</v>
      </c>
      <c r="I27" s="29"/>
      <c r="J27" s="33"/>
    </row>
    <row r="28" spans="1:26" ht="18" customHeight="1">
      <c r="A28" s="11"/>
      <c r="B28" s="26"/>
      <c r="C28" s="134"/>
      <c r="D28" s="137"/>
      <c r="E28" s="22"/>
      <c r="F28" s="11"/>
      <c r="G28" s="110">
        <v>21</v>
      </c>
      <c r="H28" s="114" t="s">
        <v>35</v>
      </c>
      <c r="I28" s="122"/>
      <c r="J28" s="118">
        <f>F20+J20+F26+J26</f>
        <v>0</v>
      </c>
    </row>
    <row r="29" spans="1:26" ht="18" customHeight="1">
      <c r="A29" s="11"/>
      <c r="B29" s="83"/>
      <c r="C29" s="135"/>
      <c r="D29" s="138"/>
      <c r="E29" s="22"/>
      <c r="F29" s="11"/>
      <c r="G29" s="60">
        <v>22</v>
      </c>
      <c r="H29" s="115" t="s">
        <v>36</v>
      </c>
      <c r="I29" s="123">
        <f>J28-SUM('SO 197531'!K9:'SO 197531'!K173)</f>
        <v>0</v>
      </c>
      <c r="J29" s="119">
        <f>ROUND(((ROUND(I29,2)*20)*1/100),2)</f>
        <v>0</v>
      </c>
    </row>
    <row r="30" spans="1:26" ht="18" customHeight="1">
      <c r="A30" s="11"/>
      <c r="B30" s="23"/>
      <c r="C30" s="125"/>
      <c r="D30" s="129"/>
      <c r="E30" s="22"/>
      <c r="F30" s="11"/>
      <c r="G30" s="61">
        <v>23</v>
      </c>
      <c r="H30" s="116" t="s">
        <v>37</v>
      </c>
      <c r="I30" s="89">
        <f>SUM('SO 197531'!K9:'SO 197531'!K173)</f>
        <v>0</v>
      </c>
      <c r="J30" s="120">
        <f>ROUND(((ROUND(I30,2)*0)/100),2)</f>
        <v>0</v>
      </c>
    </row>
    <row r="31" spans="1:26" ht="18" customHeight="1">
      <c r="A31" s="11"/>
      <c r="B31" s="24"/>
      <c r="C31" s="139"/>
      <c r="D31" s="140"/>
      <c r="E31" s="22"/>
      <c r="F31" s="11"/>
      <c r="G31" s="110">
        <v>24</v>
      </c>
      <c r="H31" s="114" t="s">
        <v>27</v>
      </c>
      <c r="I31" s="113"/>
      <c r="J31" s="133">
        <f>SUM(J28:J30)</f>
        <v>0</v>
      </c>
    </row>
    <row r="32" spans="1:26" ht="18" customHeight="1" thickBot="1">
      <c r="A32" s="11"/>
      <c r="B32" s="48"/>
      <c r="C32" s="117"/>
      <c r="D32" s="124"/>
      <c r="E32" s="84"/>
      <c r="F32" s="85"/>
      <c r="G32" s="60" t="s">
        <v>38</v>
      </c>
      <c r="H32" s="117"/>
      <c r="I32" s="124"/>
      <c r="J32" s="121"/>
    </row>
    <row r="33" spans="1:10" ht="18" customHeight="1" thickTop="1">
      <c r="A33" s="11"/>
      <c r="B33" s="101"/>
      <c r="C33" s="102"/>
      <c r="D33" s="141" t="s">
        <v>52</v>
      </c>
      <c r="E33" s="15"/>
      <c r="F33" s="103"/>
      <c r="G33" s="111">
        <v>26</v>
      </c>
      <c r="H33" s="142" t="s">
        <v>53</v>
      </c>
      <c r="I33" s="30"/>
      <c r="J33" s="112"/>
    </row>
    <row r="34" spans="1:10" ht="18" customHeight="1">
      <c r="A34" s="11"/>
      <c r="B34" s="25"/>
      <c r="C34" s="21"/>
      <c r="D34" s="14"/>
      <c r="E34" s="14"/>
      <c r="F34" s="14"/>
      <c r="G34" s="14"/>
      <c r="H34" s="14"/>
      <c r="I34" s="30"/>
      <c r="J34" s="34"/>
    </row>
    <row r="35" spans="1:10" ht="18" customHeight="1">
      <c r="A35" s="11"/>
      <c r="B35" s="26"/>
      <c r="C35" s="22"/>
      <c r="D35" s="3"/>
      <c r="E35" s="3"/>
      <c r="F35" s="3"/>
      <c r="G35" s="3"/>
      <c r="H35" s="3"/>
      <c r="I35" s="11"/>
      <c r="J35" s="35"/>
    </row>
    <row r="36" spans="1:10" ht="18" customHeight="1">
      <c r="A36" s="11"/>
      <c r="B36" s="26"/>
      <c r="C36" s="22"/>
      <c r="D36" s="3"/>
      <c r="E36" s="3"/>
      <c r="F36" s="3"/>
      <c r="G36" s="3"/>
      <c r="H36" s="3"/>
      <c r="I36" s="11"/>
      <c r="J36" s="35"/>
    </row>
    <row r="37" spans="1:10" ht="18" customHeight="1">
      <c r="A37" s="11"/>
      <c r="B37" s="26"/>
      <c r="C37" s="22"/>
      <c r="D37" s="3"/>
      <c r="E37" s="3"/>
      <c r="F37" s="3"/>
      <c r="G37" s="3"/>
      <c r="H37" s="3"/>
      <c r="I37" s="11"/>
      <c r="J37" s="35"/>
    </row>
    <row r="38" spans="1:10" ht="18" customHeight="1">
      <c r="A38" s="11"/>
      <c r="B38" s="26"/>
      <c r="C38" s="22"/>
      <c r="D38" s="3"/>
      <c r="E38" s="3"/>
      <c r="F38" s="3"/>
      <c r="G38" s="3"/>
      <c r="H38" s="3"/>
      <c r="I38" s="11"/>
      <c r="J38" s="35"/>
    </row>
    <row r="39" spans="1:10" ht="18" customHeight="1">
      <c r="A39" s="11"/>
      <c r="B39" s="26"/>
      <c r="C39" s="22"/>
      <c r="D39" s="3"/>
      <c r="E39" s="3"/>
      <c r="F39" s="3"/>
      <c r="G39" s="3"/>
      <c r="H39" s="3"/>
      <c r="I39" s="11"/>
      <c r="J39" s="35"/>
    </row>
    <row r="40" spans="1:10" ht="18" customHeight="1" thickBot="1">
      <c r="A40" s="11"/>
      <c r="B40" s="83"/>
      <c r="C40" s="84"/>
      <c r="D40" s="12"/>
      <c r="E40" s="12"/>
      <c r="F40" s="12"/>
      <c r="G40" s="12"/>
      <c r="H40" s="12"/>
      <c r="I40" s="85"/>
      <c r="J40" s="86"/>
    </row>
    <row r="41" spans="1:10" ht="15.75" thickTop="1">
      <c r="A41" s="11"/>
      <c r="B41" s="15"/>
      <c r="C41" s="15"/>
      <c r="D41" s="15"/>
      <c r="E41" s="15"/>
      <c r="F41" s="15"/>
      <c r="G41" s="15"/>
      <c r="H41" s="15"/>
      <c r="I41" s="15"/>
      <c r="J41" s="15"/>
    </row>
  </sheetData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Z500"/>
  <sheetViews>
    <sheetView workbookViewId="0">
      <selection activeCell="A5" sqref="A5"/>
    </sheetView>
  </sheetViews>
  <sheetFormatPr defaultRowHeight="15"/>
  <cols>
    <col min="1" max="1" width="40.7109375" customWidth="1"/>
    <col min="2" max="4" width="12.7109375" customWidth="1"/>
    <col min="5" max="6" width="15.7109375" customWidth="1"/>
    <col min="10" max="26" width="0" hidden="1" customWidth="1"/>
  </cols>
  <sheetData>
    <row r="1" spans="1:26">
      <c r="A1" s="145" t="s">
        <v>18</v>
      </c>
      <c r="B1" s="144"/>
      <c r="C1" s="144"/>
      <c r="D1" s="145" t="s">
        <v>17</v>
      </c>
      <c r="E1" s="144"/>
      <c r="F1" s="144"/>
      <c r="W1">
        <v>30.126000000000001</v>
      </c>
    </row>
    <row r="2" spans="1:26">
      <c r="A2" s="145" t="s">
        <v>22</v>
      </c>
      <c r="B2" s="144"/>
      <c r="C2" s="144"/>
      <c r="D2" s="145" t="s">
        <v>15</v>
      </c>
      <c r="E2" s="144"/>
      <c r="F2" s="144"/>
    </row>
    <row r="3" spans="1:26">
      <c r="A3" s="145" t="s">
        <v>21</v>
      </c>
      <c r="B3" s="144"/>
      <c r="C3" s="144"/>
      <c r="D3" s="145"/>
      <c r="E3" s="144"/>
      <c r="F3" s="144"/>
    </row>
    <row r="4" spans="1:26">
      <c r="A4" s="145" t="s">
        <v>1</v>
      </c>
      <c r="B4" s="144"/>
      <c r="C4" s="144"/>
      <c r="D4" s="144"/>
      <c r="E4" s="144"/>
      <c r="F4" s="144"/>
    </row>
    <row r="5" spans="1:26">
      <c r="A5" s="145"/>
      <c r="B5" s="144"/>
      <c r="C5" s="144"/>
      <c r="D5" s="144"/>
      <c r="E5" s="144"/>
      <c r="F5" s="144"/>
    </row>
    <row r="6" spans="1:26">
      <c r="A6" s="144"/>
      <c r="B6" s="144"/>
      <c r="C6" s="144"/>
      <c r="D6" s="144"/>
      <c r="E6" s="144"/>
      <c r="F6" s="144"/>
    </row>
    <row r="7" spans="1:26">
      <c r="A7" s="144"/>
      <c r="B7" s="144"/>
      <c r="C7" s="144"/>
      <c r="D7" s="144"/>
      <c r="E7" s="144"/>
      <c r="F7" s="144"/>
    </row>
    <row r="8" spans="1:26">
      <c r="A8" s="146" t="s">
        <v>58</v>
      </c>
      <c r="B8" s="144"/>
      <c r="C8" s="144"/>
      <c r="D8" s="144"/>
      <c r="E8" s="144"/>
      <c r="F8" s="144"/>
    </row>
    <row r="9" spans="1:26">
      <c r="A9" s="147" t="s">
        <v>55</v>
      </c>
      <c r="B9" s="147" t="s">
        <v>49</v>
      </c>
      <c r="C9" s="147" t="s">
        <v>50</v>
      </c>
      <c r="D9" s="147" t="s">
        <v>27</v>
      </c>
      <c r="E9" s="147" t="s">
        <v>56</v>
      </c>
      <c r="F9" s="147" t="s">
        <v>57</v>
      </c>
    </row>
    <row r="10" spans="1:26">
      <c r="A10" s="154" t="s">
        <v>59</v>
      </c>
      <c r="B10" s="155"/>
      <c r="C10" s="151"/>
      <c r="D10" s="151"/>
      <c r="E10" s="152"/>
      <c r="F10" s="152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</row>
    <row r="11" spans="1:26">
      <c r="A11" s="156" t="s">
        <v>60</v>
      </c>
      <c r="B11" s="157">
        <f>'SO 197531'!L36</f>
        <v>0</v>
      </c>
      <c r="C11" s="157">
        <f>'SO 197531'!M36</f>
        <v>0</v>
      </c>
      <c r="D11" s="157">
        <f>'SO 197531'!I36</f>
        <v>0</v>
      </c>
      <c r="E11" s="158">
        <f>'SO 197531'!P36</f>
        <v>89.13</v>
      </c>
      <c r="F11" s="158">
        <f>'SO 197531'!S36</f>
        <v>0</v>
      </c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</row>
    <row r="12" spans="1:26">
      <c r="A12" s="156" t="s">
        <v>61</v>
      </c>
      <c r="B12" s="157">
        <f>'SO 197531'!L50</f>
        <v>0</v>
      </c>
      <c r="C12" s="157">
        <f>'SO 197531'!M50</f>
        <v>0</v>
      </c>
      <c r="D12" s="157">
        <f>'SO 197531'!I50</f>
        <v>0</v>
      </c>
      <c r="E12" s="158">
        <f>'SO 197531'!P50</f>
        <v>0.69</v>
      </c>
      <c r="F12" s="158">
        <f>'SO 197531'!S50</f>
        <v>37.880000000000003</v>
      </c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</row>
    <row r="13" spans="1:26">
      <c r="A13" s="156" t="s">
        <v>62</v>
      </c>
      <c r="B13" s="157">
        <f>'SO 197531'!L54</f>
        <v>0</v>
      </c>
      <c r="C13" s="157">
        <f>'SO 197531'!M54</f>
        <v>0</v>
      </c>
      <c r="D13" s="157">
        <f>'SO 197531'!I54</f>
        <v>0</v>
      </c>
      <c r="E13" s="158">
        <f>'SO 197531'!P54</f>
        <v>0</v>
      </c>
      <c r="F13" s="158">
        <f>'SO 197531'!S54</f>
        <v>0</v>
      </c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</row>
    <row r="14" spans="1:26">
      <c r="A14" s="2" t="s">
        <v>59</v>
      </c>
      <c r="B14" s="159">
        <f>'SO 197531'!L56</f>
        <v>0</v>
      </c>
      <c r="C14" s="159">
        <f>'SO 197531'!M56</f>
        <v>0</v>
      </c>
      <c r="D14" s="159">
        <f>'SO 197531'!I56</f>
        <v>0</v>
      </c>
      <c r="E14" s="160">
        <f>'SO 197531'!P56</f>
        <v>89.82</v>
      </c>
      <c r="F14" s="160">
        <f>'SO 197531'!S56</f>
        <v>37.880000000000003</v>
      </c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</row>
    <row r="15" spans="1:26">
      <c r="A15" s="1"/>
      <c r="B15" s="149"/>
      <c r="C15" s="149"/>
      <c r="D15" s="149"/>
      <c r="E15" s="148"/>
      <c r="F15" s="148"/>
    </row>
    <row r="16" spans="1:26">
      <c r="A16" s="2" t="s">
        <v>63</v>
      </c>
      <c r="B16" s="159"/>
      <c r="C16" s="157"/>
      <c r="D16" s="157"/>
      <c r="E16" s="158"/>
      <c r="F16" s="158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</row>
    <row r="17" spans="1:26">
      <c r="A17" s="156" t="s">
        <v>64</v>
      </c>
      <c r="B17" s="157">
        <f>'SO 197531'!L65</f>
        <v>0</v>
      </c>
      <c r="C17" s="157">
        <f>'SO 197531'!M65</f>
        <v>0</v>
      </c>
      <c r="D17" s="157">
        <f>'SO 197531'!I65</f>
        <v>0</v>
      </c>
      <c r="E17" s="158">
        <f>'SO 197531'!P65</f>
        <v>1.31</v>
      </c>
      <c r="F17" s="158">
        <f>'SO 197531'!S65</f>
        <v>0</v>
      </c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</row>
    <row r="18" spans="1:26">
      <c r="A18" s="156" t="s">
        <v>65</v>
      </c>
      <c r="B18" s="157">
        <f>'SO 197531'!L77</f>
        <v>0</v>
      </c>
      <c r="C18" s="157">
        <f>'SO 197531'!M77</f>
        <v>0</v>
      </c>
      <c r="D18" s="157">
        <f>'SO 197531'!I77</f>
        <v>0</v>
      </c>
      <c r="E18" s="158">
        <f>'SO 197531'!P77</f>
        <v>6.69</v>
      </c>
      <c r="F18" s="158">
        <f>'SO 197531'!S77</f>
        <v>0</v>
      </c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</row>
    <row r="19" spans="1:26">
      <c r="A19" s="156" t="s">
        <v>66</v>
      </c>
      <c r="B19" s="157">
        <f>'SO 197531'!L90</f>
        <v>0</v>
      </c>
      <c r="C19" s="157">
        <f>'SO 197531'!M90</f>
        <v>0</v>
      </c>
      <c r="D19" s="157">
        <f>'SO 197531'!I90</f>
        <v>0</v>
      </c>
      <c r="E19" s="158">
        <f>'SO 197531'!P90</f>
        <v>12.15</v>
      </c>
      <c r="F19" s="158">
        <f>'SO 197531'!S90</f>
        <v>0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</row>
    <row r="20" spans="1:26">
      <c r="A20" s="156" t="s">
        <v>67</v>
      </c>
      <c r="B20" s="157">
        <f>'SO 197531'!L102</f>
        <v>0</v>
      </c>
      <c r="C20" s="157">
        <f>'SO 197531'!M102</f>
        <v>0</v>
      </c>
      <c r="D20" s="157">
        <f>'SO 197531'!I102</f>
        <v>0</v>
      </c>
      <c r="E20" s="158">
        <f>'SO 197531'!P102</f>
        <v>0.21</v>
      </c>
      <c r="F20" s="158">
        <f>'SO 197531'!S102</f>
        <v>0</v>
      </c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</row>
    <row r="21" spans="1:26">
      <c r="A21" s="156" t="s">
        <v>68</v>
      </c>
      <c r="B21" s="157">
        <f>'SO 197531'!L108</f>
        <v>0</v>
      </c>
      <c r="C21" s="157">
        <f>'SO 197531'!M108</f>
        <v>0</v>
      </c>
      <c r="D21" s="157">
        <f>'SO 197531'!I108</f>
        <v>0</v>
      </c>
      <c r="E21" s="158">
        <f>'SO 197531'!P108</f>
        <v>0.64</v>
      </c>
      <c r="F21" s="158">
        <f>'SO 197531'!S108</f>
        <v>0</v>
      </c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</row>
    <row r="22" spans="1:26">
      <c r="A22" s="156" t="s">
        <v>69</v>
      </c>
      <c r="B22" s="157">
        <f>'SO 197531'!L114</f>
        <v>0</v>
      </c>
      <c r="C22" s="157">
        <f>'SO 197531'!M114</f>
        <v>0</v>
      </c>
      <c r="D22" s="157">
        <f>'SO 197531'!I114</f>
        <v>0</v>
      </c>
      <c r="E22" s="158">
        <f>'SO 197531'!P114</f>
        <v>4.5</v>
      </c>
      <c r="F22" s="158">
        <f>'SO 197531'!S114</f>
        <v>0</v>
      </c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</row>
    <row r="23" spans="1:26">
      <c r="A23" s="156" t="s">
        <v>70</v>
      </c>
      <c r="B23" s="157">
        <f>'SO 197531'!L127</f>
        <v>0</v>
      </c>
      <c r="C23" s="157">
        <f>'SO 197531'!M127</f>
        <v>0</v>
      </c>
      <c r="D23" s="157">
        <f>'SO 197531'!I127</f>
        <v>0</v>
      </c>
      <c r="E23" s="158">
        <f>'SO 197531'!P127</f>
        <v>0.51</v>
      </c>
      <c r="F23" s="158">
        <f>'SO 197531'!S127</f>
        <v>0</v>
      </c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</row>
    <row r="24" spans="1:26">
      <c r="A24" s="156" t="s">
        <v>71</v>
      </c>
      <c r="B24" s="157">
        <f>'SO 197531'!L135</f>
        <v>0</v>
      </c>
      <c r="C24" s="157">
        <f>'SO 197531'!M135</f>
        <v>0</v>
      </c>
      <c r="D24" s="157">
        <f>'SO 197531'!I135</f>
        <v>0</v>
      </c>
      <c r="E24" s="158">
        <f>'SO 197531'!P135</f>
        <v>0</v>
      </c>
      <c r="F24" s="158">
        <f>'SO 197531'!S135</f>
        <v>0</v>
      </c>
      <c r="G24" s="153"/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</row>
    <row r="25" spans="1:26">
      <c r="A25" s="156" t="s">
        <v>72</v>
      </c>
      <c r="B25" s="157">
        <f>'SO 197531'!L147</f>
        <v>0</v>
      </c>
      <c r="C25" s="157">
        <f>'SO 197531'!M147</f>
        <v>0</v>
      </c>
      <c r="D25" s="157">
        <f>'SO 197531'!I147</f>
        <v>0</v>
      </c>
      <c r="E25" s="158">
        <f>'SO 197531'!P147</f>
        <v>11.1</v>
      </c>
      <c r="F25" s="158">
        <f>'SO 197531'!S147</f>
        <v>0</v>
      </c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</row>
    <row r="26" spans="1:26">
      <c r="A26" s="156" t="s">
        <v>73</v>
      </c>
      <c r="B26" s="157">
        <f>'SO 197531'!L153</f>
        <v>0</v>
      </c>
      <c r="C26" s="157">
        <f>'SO 197531'!M153</f>
        <v>0</v>
      </c>
      <c r="D26" s="157">
        <f>'SO 197531'!I153</f>
        <v>0</v>
      </c>
      <c r="E26" s="158">
        <f>'SO 197531'!P153</f>
        <v>0.05</v>
      </c>
      <c r="F26" s="158">
        <f>'SO 197531'!S153</f>
        <v>0</v>
      </c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</row>
    <row r="27" spans="1:26">
      <c r="A27" s="156" t="s">
        <v>74</v>
      </c>
      <c r="B27" s="157">
        <f>'SO 197531'!L159</f>
        <v>0</v>
      </c>
      <c r="C27" s="157">
        <f>'SO 197531'!M159</f>
        <v>0</v>
      </c>
      <c r="D27" s="157">
        <f>'SO 197531'!I159</f>
        <v>0</v>
      </c>
      <c r="E27" s="158">
        <f>'SO 197531'!P159</f>
        <v>1.41</v>
      </c>
      <c r="F27" s="158">
        <f>'SO 197531'!S159</f>
        <v>0</v>
      </c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</row>
    <row r="28" spans="1:26">
      <c r="A28" s="156" t="s">
        <v>75</v>
      </c>
      <c r="B28" s="157">
        <f>'SO 197531'!L164</f>
        <v>0</v>
      </c>
      <c r="C28" s="157">
        <f>'SO 197531'!M164</f>
        <v>0</v>
      </c>
      <c r="D28" s="157">
        <f>'SO 197531'!I164</f>
        <v>0</v>
      </c>
      <c r="E28" s="158">
        <f>'SO 197531'!P164</f>
        <v>0.04</v>
      </c>
      <c r="F28" s="158">
        <f>'SO 197531'!S164</f>
        <v>0</v>
      </c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</row>
    <row r="29" spans="1:26">
      <c r="A29" s="2" t="s">
        <v>63</v>
      </c>
      <c r="B29" s="159">
        <f>'SO 197531'!L166</f>
        <v>0</v>
      </c>
      <c r="C29" s="159">
        <f>'SO 197531'!M166</f>
        <v>0</v>
      </c>
      <c r="D29" s="159">
        <f>'SO 197531'!I166</f>
        <v>0</v>
      </c>
      <c r="E29" s="160">
        <f>'SO 197531'!P166</f>
        <v>38.61</v>
      </c>
      <c r="F29" s="160">
        <f>'SO 197531'!S166</f>
        <v>0</v>
      </c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</row>
    <row r="30" spans="1:26">
      <c r="A30" s="1"/>
      <c r="B30" s="149"/>
      <c r="C30" s="149"/>
      <c r="D30" s="149"/>
      <c r="E30" s="148"/>
      <c r="F30" s="148"/>
    </row>
    <row r="31" spans="1:26">
      <c r="A31" s="2" t="s">
        <v>76</v>
      </c>
      <c r="B31" s="159"/>
      <c r="C31" s="157"/>
      <c r="D31" s="157"/>
      <c r="E31" s="158"/>
      <c r="F31" s="158"/>
      <c r="G31" s="153"/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</row>
    <row r="32" spans="1:26">
      <c r="A32" s="156" t="s">
        <v>77</v>
      </c>
      <c r="B32" s="157">
        <f>'SO 197531'!L171</f>
        <v>0</v>
      </c>
      <c r="C32" s="157">
        <f>'SO 197531'!M171</f>
        <v>0</v>
      </c>
      <c r="D32" s="157">
        <f>'SO 197531'!I171</f>
        <v>0</v>
      </c>
      <c r="E32" s="158">
        <f>'SO 197531'!P171</f>
        <v>0</v>
      </c>
      <c r="F32" s="158">
        <f>'SO 197531'!S171</f>
        <v>0</v>
      </c>
      <c r="G32" s="153"/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</row>
    <row r="33" spans="1:26">
      <c r="A33" s="2" t="s">
        <v>76</v>
      </c>
      <c r="B33" s="159">
        <f>'SO 197531'!L173</f>
        <v>0</v>
      </c>
      <c r="C33" s="159">
        <f>'SO 197531'!M173</f>
        <v>0</v>
      </c>
      <c r="D33" s="159">
        <f>'SO 197531'!I173</f>
        <v>0</v>
      </c>
      <c r="E33" s="160">
        <f>'SO 197531'!P173</f>
        <v>0</v>
      </c>
      <c r="F33" s="160">
        <f>'SO 197531'!S173</f>
        <v>0</v>
      </c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</row>
    <row r="34" spans="1:26">
      <c r="A34" s="1"/>
      <c r="B34" s="149"/>
      <c r="C34" s="149"/>
      <c r="D34" s="149"/>
      <c r="E34" s="148"/>
      <c r="F34" s="148"/>
    </row>
    <row r="35" spans="1:26">
      <c r="A35" s="2" t="s">
        <v>78</v>
      </c>
      <c r="B35" s="159">
        <f>'SO 197531'!L174</f>
        <v>0</v>
      </c>
      <c r="C35" s="159">
        <f>'SO 197531'!M174</f>
        <v>0</v>
      </c>
      <c r="D35" s="159">
        <f>'SO 197531'!I174</f>
        <v>0</v>
      </c>
      <c r="E35" s="160">
        <f>'SO 197531'!P174</f>
        <v>128.43</v>
      </c>
      <c r="F35" s="160">
        <f>'SO 197531'!S174</f>
        <v>37.880000000000003</v>
      </c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</row>
    <row r="36" spans="1:26">
      <c r="A36" s="1"/>
      <c r="B36" s="149"/>
      <c r="C36" s="149"/>
      <c r="D36" s="149"/>
      <c r="E36" s="148"/>
      <c r="F36" s="148"/>
    </row>
    <row r="37" spans="1:26">
      <c r="A37" s="1"/>
      <c r="B37" s="149"/>
      <c r="C37" s="149"/>
      <c r="D37" s="149"/>
      <c r="E37" s="148"/>
      <c r="F37" s="148"/>
    </row>
    <row r="38" spans="1:26">
      <c r="A38" s="1"/>
      <c r="B38" s="149"/>
      <c r="C38" s="149"/>
      <c r="D38" s="149"/>
      <c r="E38" s="148"/>
      <c r="F38" s="148"/>
    </row>
    <row r="39" spans="1:26">
      <c r="A39" s="1"/>
      <c r="B39" s="149"/>
      <c r="C39" s="149"/>
      <c r="D39" s="149"/>
      <c r="E39" s="148"/>
      <c r="F39" s="148"/>
    </row>
    <row r="40" spans="1:26">
      <c r="A40" s="1"/>
      <c r="B40" s="149"/>
      <c r="C40" s="149"/>
      <c r="D40" s="149"/>
      <c r="E40" s="148"/>
      <c r="F40" s="148"/>
    </row>
    <row r="41" spans="1:26">
      <c r="A41" s="1"/>
      <c r="B41" s="149"/>
      <c r="C41" s="149"/>
      <c r="D41" s="149"/>
      <c r="E41" s="148"/>
      <c r="F41" s="148"/>
    </row>
    <row r="42" spans="1:26">
      <c r="A42" s="1"/>
      <c r="B42" s="149"/>
      <c r="C42" s="149"/>
      <c r="D42" s="149"/>
      <c r="E42" s="148"/>
      <c r="F42" s="148"/>
    </row>
    <row r="43" spans="1:26">
      <c r="A43" s="1"/>
      <c r="B43" s="149"/>
      <c r="C43" s="149"/>
      <c r="D43" s="149"/>
      <c r="E43" s="148"/>
      <c r="F43" s="148"/>
    </row>
    <row r="44" spans="1:26">
      <c r="A44" s="1"/>
      <c r="B44" s="149"/>
      <c r="C44" s="149"/>
      <c r="D44" s="149"/>
      <c r="E44" s="148"/>
      <c r="F44" s="148"/>
    </row>
    <row r="45" spans="1:26">
      <c r="A45" s="1"/>
      <c r="B45" s="149"/>
      <c r="C45" s="149"/>
      <c r="D45" s="149"/>
      <c r="E45" s="148"/>
      <c r="F45" s="148"/>
    </row>
    <row r="46" spans="1:26">
      <c r="A46" s="1"/>
      <c r="B46" s="149"/>
      <c r="C46" s="149"/>
      <c r="D46" s="149"/>
      <c r="E46" s="148"/>
      <c r="F46" s="148"/>
    </row>
    <row r="47" spans="1:26">
      <c r="A47" s="1"/>
      <c r="B47" s="149"/>
      <c r="C47" s="149"/>
      <c r="D47" s="149"/>
      <c r="E47" s="148"/>
      <c r="F47" s="148"/>
    </row>
    <row r="48" spans="1:26">
      <c r="A48" s="1"/>
      <c r="B48" s="149"/>
      <c r="C48" s="149"/>
      <c r="D48" s="149"/>
      <c r="E48" s="148"/>
      <c r="F48" s="148"/>
    </row>
    <row r="49" spans="1:6">
      <c r="A49" s="1"/>
      <c r="B49" s="149"/>
      <c r="C49" s="149"/>
      <c r="D49" s="149"/>
      <c r="E49" s="148"/>
      <c r="F49" s="148"/>
    </row>
    <row r="50" spans="1:6">
      <c r="A50" s="1"/>
      <c r="B50" s="149"/>
      <c r="C50" s="149"/>
      <c r="D50" s="149"/>
      <c r="E50" s="148"/>
      <c r="F50" s="148"/>
    </row>
    <row r="51" spans="1:6">
      <c r="A51" s="1"/>
      <c r="B51" s="149"/>
      <c r="C51" s="149"/>
      <c r="D51" s="149"/>
      <c r="E51" s="148"/>
      <c r="F51" s="148"/>
    </row>
    <row r="52" spans="1:6">
      <c r="A52" s="1"/>
      <c r="B52" s="149"/>
      <c r="C52" s="149"/>
      <c r="D52" s="149"/>
      <c r="E52" s="148"/>
      <c r="F52" s="148"/>
    </row>
    <row r="53" spans="1:6">
      <c r="A53" s="1"/>
      <c r="B53" s="149"/>
      <c r="C53" s="149"/>
      <c r="D53" s="149"/>
      <c r="E53" s="148"/>
      <c r="F53" s="148"/>
    </row>
    <row r="54" spans="1:6">
      <c r="A54" s="1"/>
      <c r="B54" s="149"/>
      <c r="C54" s="149"/>
      <c r="D54" s="149"/>
      <c r="E54" s="148"/>
      <c r="F54" s="148"/>
    </row>
    <row r="55" spans="1:6">
      <c r="A55" s="1"/>
      <c r="B55" s="149"/>
      <c r="C55" s="149"/>
      <c r="D55" s="149"/>
      <c r="E55" s="148"/>
      <c r="F55" s="148"/>
    </row>
    <row r="56" spans="1:6">
      <c r="A56" s="1"/>
      <c r="B56" s="149"/>
      <c r="C56" s="149"/>
      <c r="D56" s="149"/>
      <c r="E56" s="148"/>
      <c r="F56" s="148"/>
    </row>
    <row r="57" spans="1:6">
      <c r="A57" s="1"/>
      <c r="B57" s="1"/>
      <c r="C57" s="1"/>
      <c r="D57" s="1"/>
      <c r="E57" s="1"/>
      <c r="F57" s="1"/>
    </row>
    <row r="58" spans="1:6">
      <c r="A58" s="1"/>
      <c r="B58" s="1"/>
      <c r="C58" s="1"/>
      <c r="D58" s="1"/>
      <c r="E58" s="1"/>
      <c r="F58" s="1"/>
    </row>
    <row r="59" spans="1:6">
      <c r="A59" s="1"/>
      <c r="B59" s="1"/>
      <c r="C59" s="1"/>
      <c r="D59" s="1"/>
      <c r="E59" s="1"/>
      <c r="F59" s="1"/>
    </row>
    <row r="60" spans="1:6">
      <c r="A60" s="1"/>
      <c r="B60" s="1"/>
      <c r="C60" s="1"/>
      <c r="D60" s="1"/>
      <c r="E60" s="1"/>
      <c r="F60" s="1"/>
    </row>
    <row r="61" spans="1:6">
      <c r="A61" s="1"/>
      <c r="B61" s="1"/>
      <c r="C61" s="1"/>
      <c r="D61" s="1"/>
      <c r="E61" s="1"/>
      <c r="F61" s="1"/>
    </row>
    <row r="62" spans="1:6">
      <c r="A62" s="1"/>
      <c r="B62" s="1"/>
      <c r="C62" s="1"/>
      <c r="D62" s="1"/>
      <c r="E62" s="1"/>
      <c r="F62" s="1"/>
    </row>
    <row r="63" spans="1:6">
      <c r="A63" s="1"/>
      <c r="B63" s="1"/>
      <c r="C63" s="1"/>
      <c r="D63" s="1"/>
      <c r="E63" s="1"/>
      <c r="F63" s="1"/>
    </row>
    <row r="64" spans="1:6">
      <c r="A64" s="1"/>
      <c r="B64" s="1"/>
      <c r="C64" s="1"/>
      <c r="D64" s="1"/>
      <c r="E64" s="1"/>
      <c r="F64" s="1"/>
    </row>
    <row r="65" spans="1:6">
      <c r="A65" s="1"/>
      <c r="B65" s="1"/>
      <c r="C65" s="1"/>
      <c r="D65" s="1"/>
      <c r="E65" s="1"/>
      <c r="F65" s="1"/>
    </row>
    <row r="66" spans="1:6">
      <c r="A66" s="1"/>
      <c r="B66" s="1"/>
      <c r="C66" s="1"/>
      <c r="D66" s="1"/>
      <c r="E66" s="1"/>
      <c r="F66" s="1"/>
    </row>
    <row r="67" spans="1:6">
      <c r="A67" s="1"/>
      <c r="B67" s="1"/>
      <c r="C67" s="1"/>
      <c r="D67" s="1"/>
      <c r="E67" s="1"/>
      <c r="F67" s="1"/>
    </row>
    <row r="68" spans="1:6">
      <c r="A68" s="1"/>
      <c r="B68" s="1"/>
      <c r="C68" s="1"/>
      <c r="D68" s="1"/>
      <c r="E68" s="1"/>
      <c r="F68" s="1"/>
    </row>
    <row r="69" spans="1:6">
      <c r="A69" s="1"/>
      <c r="B69" s="1"/>
      <c r="C69" s="1"/>
      <c r="D69" s="1"/>
      <c r="E69" s="1"/>
      <c r="F69" s="1"/>
    </row>
    <row r="70" spans="1:6">
      <c r="A70" s="1"/>
      <c r="B70" s="1"/>
      <c r="C70" s="1"/>
      <c r="D70" s="1"/>
      <c r="E70" s="1"/>
      <c r="F70" s="1"/>
    </row>
    <row r="71" spans="1:6">
      <c r="A71" s="1"/>
      <c r="B71" s="1"/>
      <c r="C71" s="1"/>
      <c r="D71" s="1"/>
      <c r="E71" s="1"/>
      <c r="F71" s="1"/>
    </row>
    <row r="72" spans="1:6">
      <c r="A72" s="1"/>
      <c r="B72" s="1"/>
      <c r="C72" s="1"/>
      <c r="D72" s="1"/>
      <c r="E72" s="1"/>
      <c r="F72" s="1"/>
    </row>
    <row r="73" spans="1:6">
      <c r="A73" s="1"/>
      <c r="B73" s="1"/>
      <c r="C73" s="1"/>
      <c r="D73" s="1"/>
      <c r="E73" s="1"/>
      <c r="F73" s="1"/>
    </row>
    <row r="74" spans="1:6">
      <c r="A74" s="1"/>
      <c r="B74" s="1"/>
      <c r="C74" s="1"/>
      <c r="D74" s="1"/>
      <c r="E74" s="1"/>
      <c r="F74" s="1"/>
    </row>
    <row r="75" spans="1:6">
      <c r="A75" s="1"/>
      <c r="B75" s="1"/>
      <c r="C75" s="1"/>
      <c r="D75" s="1"/>
      <c r="E75" s="1"/>
      <c r="F75" s="1"/>
    </row>
    <row r="76" spans="1:6">
      <c r="A76" s="1"/>
      <c r="B76" s="1"/>
      <c r="C76" s="1"/>
      <c r="D76" s="1"/>
      <c r="E76" s="1"/>
      <c r="F76" s="1"/>
    </row>
    <row r="77" spans="1:6">
      <c r="A77" s="1"/>
      <c r="B77" s="1"/>
      <c r="C77" s="1"/>
      <c r="D77" s="1"/>
      <c r="E77" s="1"/>
      <c r="F77" s="1"/>
    </row>
    <row r="78" spans="1:6">
      <c r="A78" s="1"/>
      <c r="B78" s="1"/>
      <c r="C78" s="1"/>
      <c r="D78" s="1"/>
      <c r="E78" s="1"/>
      <c r="F78" s="1"/>
    </row>
    <row r="79" spans="1:6">
      <c r="A79" s="1"/>
      <c r="B79" s="1"/>
      <c r="C79" s="1"/>
      <c r="D79" s="1"/>
      <c r="E79" s="1"/>
      <c r="F79" s="1"/>
    </row>
    <row r="80" spans="1:6">
      <c r="A80" s="1"/>
      <c r="B80" s="1"/>
      <c r="C80" s="1"/>
      <c r="D80" s="1"/>
      <c r="E80" s="1"/>
      <c r="F80" s="1"/>
    </row>
    <row r="81" spans="1:6">
      <c r="A81" s="1"/>
      <c r="B81" s="1"/>
      <c r="C81" s="1"/>
      <c r="D81" s="1"/>
      <c r="E81" s="1"/>
      <c r="F81" s="1"/>
    </row>
    <row r="82" spans="1:6">
      <c r="A82" s="1"/>
      <c r="B82" s="1"/>
      <c r="C82" s="1"/>
      <c r="D82" s="1"/>
      <c r="E82" s="1"/>
      <c r="F82" s="1"/>
    </row>
    <row r="83" spans="1:6">
      <c r="A83" s="1"/>
      <c r="B83" s="1"/>
      <c r="C83" s="1"/>
      <c r="D83" s="1"/>
      <c r="E83" s="1"/>
      <c r="F83" s="1"/>
    </row>
    <row r="84" spans="1:6">
      <c r="A84" s="1"/>
      <c r="B84" s="1"/>
      <c r="C84" s="1"/>
      <c r="D84" s="1"/>
      <c r="E84" s="1"/>
      <c r="F84" s="1"/>
    </row>
    <row r="85" spans="1:6">
      <c r="A85" s="1"/>
      <c r="B85" s="1"/>
      <c r="C85" s="1"/>
      <c r="D85" s="1"/>
      <c r="E85" s="1"/>
      <c r="F85" s="1"/>
    </row>
    <row r="86" spans="1:6">
      <c r="A86" s="1"/>
      <c r="B86" s="1"/>
      <c r="C86" s="1"/>
      <c r="D86" s="1"/>
      <c r="E86" s="1"/>
      <c r="F86" s="1"/>
    </row>
    <row r="87" spans="1:6">
      <c r="A87" s="1"/>
      <c r="B87" s="1"/>
      <c r="C87" s="1"/>
      <c r="D87" s="1"/>
      <c r="E87" s="1"/>
      <c r="F87" s="1"/>
    </row>
    <row r="88" spans="1:6">
      <c r="A88" s="1"/>
      <c r="B88" s="1"/>
      <c r="C88" s="1"/>
      <c r="D88" s="1"/>
      <c r="E88" s="1"/>
      <c r="F88" s="1"/>
    </row>
    <row r="89" spans="1:6">
      <c r="A89" s="1"/>
      <c r="B89" s="1"/>
      <c r="C89" s="1"/>
      <c r="D89" s="1"/>
      <c r="E89" s="1"/>
      <c r="F89" s="1"/>
    </row>
    <row r="90" spans="1:6">
      <c r="A90" s="1"/>
      <c r="B90" s="1"/>
      <c r="C90" s="1"/>
      <c r="D90" s="1"/>
      <c r="E90" s="1"/>
      <c r="F90" s="1"/>
    </row>
    <row r="91" spans="1:6">
      <c r="A91" s="1"/>
      <c r="B91" s="1"/>
      <c r="C91" s="1"/>
      <c r="D91" s="1"/>
      <c r="E91" s="1"/>
      <c r="F91" s="1"/>
    </row>
    <row r="92" spans="1:6">
      <c r="A92" s="1"/>
      <c r="B92" s="1"/>
      <c r="C92" s="1"/>
      <c r="D92" s="1"/>
      <c r="E92" s="1"/>
      <c r="F92" s="1"/>
    </row>
    <row r="93" spans="1:6">
      <c r="A93" s="1"/>
      <c r="B93" s="1"/>
      <c r="C93" s="1"/>
      <c r="D93" s="1"/>
      <c r="E93" s="1"/>
      <c r="F93" s="1"/>
    </row>
    <row r="94" spans="1:6">
      <c r="A94" s="1"/>
      <c r="B94" s="1"/>
      <c r="C94" s="1"/>
      <c r="D94" s="1"/>
      <c r="E94" s="1"/>
      <c r="F94" s="1"/>
    </row>
    <row r="95" spans="1:6">
      <c r="A95" s="1"/>
      <c r="B95" s="1"/>
      <c r="C95" s="1"/>
      <c r="D95" s="1"/>
      <c r="E95" s="1"/>
      <c r="F95" s="1"/>
    </row>
    <row r="96" spans="1:6">
      <c r="A96" s="1"/>
      <c r="B96" s="1"/>
      <c r="C96" s="1"/>
      <c r="D96" s="1"/>
      <c r="E96" s="1"/>
      <c r="F96" s="1"/>
    </row>
    <row r="97" spans="1:6">
      <c r="A97" s="1"/>
      <c r="B97" s="1"/>
      <c r="C97" s="1"/>
      <c r="D97" s="1"/>
      <c r="E97" s="1"/>
      <c r="F97" s="1"/>
    </row>
    <row r="98" spans="1:6">
      <c r="A98" s="1"/>
      <c r="B98" s="1"/>
      <c r="C98" s="1"/>
      <c r="D98" s="1"/>
      <c r="E98" s="1"/>
      <c r="F98" s="1"/>
    </row>
    <row r="99" spans="1:6">
      <c r="A99" s="1"/>
      <c r="B99" s="1"/>
      <c r="C99" s="1"/>
      <c r="D99" s="1"/>
      <c r="E99" s="1"/>
      <c r="F99" s="1"/>
    </row>
    <row r="100" spans="1:6">
      <c r="A100" s="1"/>
      <c r="B100" s="1"/>
      <c r="C100" s="1"/>
      <c r="D100" s="1"/>
      <c r="E100" s="1"/>
      <c r="F100" s="1"/>
    </row>
    <row r="101" spans="1:6">
      <c r="A101" s="1"/>
      <c r="B101" s="1"/>
      <c r="C101" s="1"/>
      <c r="D101" s="1"/>
      <c r="E101" s="1"/>
      <c r="F101" s="1"/>
    </row>
    <row r="102" spans="1:6">
      <c r="A102" s="1"/>
      <c r="B102" s="1"/>
      <c r="C102" s="1"/>
      <c r="D102" s="1"/>
      <c r="E102" s="1"/>
      <c r="F102" s="1"/>
    </row>
    <row r="103" spans="1:6">
      <c r="A103" s="1"/>
      <c r="B103" s="1"/>
      <c r="C103" s="1"/>
      <c r="D103" s="1"/>
      <c r="E103" s="1"/>
      <c r="F103" s="1"/>
    </row>
    <row r="104" spans="1:6">
      <c r="A104" s="1"/>
      <c r="B104" s="1"/>
      <c r="C104" s="1"/>
      <c r="D104" s="1"/>
      <c r="E104" s="1"/>
      <c r="F104" s="1"/>
    </row>
    <row r="105" spans="1:6">
      <c r="A105" s="1"/>
      <c r="B105" s="1"/>
      <c r="C105" s="1"/>
      <c r="D105" s="1"/>
      <c r="E105" s="1"/>
      <c r="F105" s="1"/>
    </row>
    <row r="106" spans="1:6">
      <c r="A106" s="1"/>
      <c r="B106" s="1"/>
      <c r="C106" s="1"/>
      <c r="D106" s="1"/>
      <c r="E106" s="1"/>
      <c r="F106" s="1"/>
    </row>
    <row r="107" spans="1:6">
      <c r="A107" s="1"/>
      <c r="B107" s="1"/>
      <c r="C107" s="1"/>
      <c r="D107" s="1"/>
      <c r="E107" s="1"/>
      <c r="F107" s="1"/>
    </row>
    <row r="108" spans="1:6">
      <c r="A108" s="1"/>
      <c r="B108" s="1"/>
      <c r="C108" s="1"/>
      <c r="D108" s="1"/>
      <c r="E108" s="1"/>
      <c r="F108" s="1"/>
    </row>
    <row r="109" spans="1:6">
      <c r="A109" s="1"/>
      <c r="B109" s="1"/>
      <c r="C109" s="1"/>
      <c r="D109" s="1"/>
      <c r="E109" s="1"/>
      <c r="F109" s="1"/>
    </row>
    <row r="110" spans="1:6">
      <c r="A110" s="1"/>
      <c r="B110" s="1"/>
      <c r="C110" s="1"/>
      <c r="D110" s="1"/>
      <c r="E110" s="1"/>
      <c r="F110" s="1"/>
    </row>
    <row r="111" spans="1:6">
      <c r="A111" s="1"/>
      <c r="B111" s="1"/>
      <c r="C111" s="1"/>
      <c r="D111" s="1"/>
      <c r="E111" s="1"/>
      <c r="F111" s="1"/>
    </row>
    <row r="112" spans="1:6">
      <c r="A112" s="1"/>
      <c r="B112" s="1"/>
      <c r="C112" s="1"/>
      <c r="D112" s="1"/>
      <c r="E112" s="1"/>
      <c r="F112" s="1"/>
    </row>
    <row r="113" spans="1:6">
      <c r="A113" s="1"/>
      <c r="B113" s="1"/>
      <c r="C113" s="1"/>
      <c r="D113" s="1"/>
      <c r="E113" s="1"/>
      <c r="F113" s="1"/>
    </row>
    <row r="114" spans="1:6">
      <c r="A114" s="1"/>
      <c r="B114" s="1"/>
      <c r="C114" s="1"/>
      <c r="D114" s="1"/>
      <c r="E114" s="1"/>
      <c r="F114" s="1"/>
    </row>
    <row r="115" spans="1:6">
      <c r="A115" s="1"/>
      <c r="B115" s="1"/>
      <c r="C115" s="1"/>
      <c r="D115" s="1"/>
      <c r="E115" s="1"/>
      <c r="F115" s="1"/>
    </row>
    <row r="116" spans="1:6">
      <c r="A116" s="1"/>
      <c r="B116" s="1"/>
      <c r="C116" s="1"/>
      <c r="D116" s="1"/>
      <c r="E116" s="1"/>
      <c r="F116" s="1"/>
    </row>
    <row r="117" spans="1:6">
      <c r="A117" s="1"/>
      <c r="B117" s="1"/>
      <c r="C117" s="1"/>
      <c r="D117" s="1"/>
      <c r="E117" s="1"/>
      <c r="F117" s="1"/>
    </row>
    <row r="118" spans="1:6">
      <c r="A118" s="1"/>
      <c r="B118" s="1"/>
      <c r="C118" s="1"/>
      <c r="D118" s="1"/>
      <c r="E118" s="1"/>
      <c r="F118" s="1"/>
    </row>
    <row r="119" spans="1:6">
      <c r="A119" s="1"/>
      <c r="B119" s="1"/>
      <c r="C119" s="1"/>
      <c r="D119" s="1"/>
      <c r="E119" s="1"/>
      <c r="F119" s="1"/>
    </row>
    <row r="120" spans="1:6">
      <c r="A120" s="1"/>
      <c r="B120" s="1"/>
      <c r="C120" s="1"/>
      <c r="D120" s="1"/>
      <c r="E120" s="1"/>
      <c r="F120" s="1"/>
    </row>
    <row r="121" spans="1:6">
      <c r="A121" s="1"/>
      <c r="B121" s="1"/>
      <c r="C121" s="1"/>
      <c r="D121" s="1"/>
      <c r="E121" s="1"/>
      <c r="F121" s="1"/>
    </row>
    <row r="122" spans="1:6">
      <c r="A122" s="1"/>
      <c r="B122" s="1"/>
      <c r="C122" s="1"/>
      <c r="D122" s="1"/>
      <c r="E122" s="1"/>
      <c r="F122" s="1"/>
    </row>
    <row r="123" spans="1:6">
      <c r="A123" s="1"/>
      <c r="B123" s="1"/>
      <c r="C123" s="1"/>
      <c r="D123" s="1"/>
      <c r="E123" s="1"/>
      <c r="F123" s="1"/>
    </row>
    <row r="124" spans="1:6">
      <c r="A124" s="1"/>
      <c r="B124" s="1"/>
      <c r="C124" s="1"/>
      <c r="D124" s="1"/>
      <c r="E124" s="1"/>
      <c r="F124" s="1"/>
    </row>
    <row r="125" spans="1:6">
      <c r="A125" s="1"/>
      <c r="B125" s="1"/>
      <c r="C125" s="1"/>
      <c r="D125" s="1"/>
      <c r="E125" s="1"/>
      <c r="F125" s="1"/>
    </row>
    <row r="126" spans="1:6">
      <c r="A126" s="1"/>
      <c r="B126" s="1"/>
      <c r="C126" s="1"/>
      <c r="D126" s="1"/>
      <c r="E126" s="1"/>
      <c r="F126" s="1"/>
    </row>
    <row r="127" spans="1:6">
      <c r="A127" s="1"/>
      <c r="B127" s="1"/>
      <c r="C127" s="1"/>
      <c r="D127" s="1"/>
      <c r="E127" s="1"/>
      <c r="F127" s="1"/>
    </row>
    <row r="128" spans="1:6">
      <c r="A128" s="1"/>
      <c r="B128" s="1"/>
      <c r="C128" s="1"/>
      <c r="D128" s="1"/>
      <c r="E128" s="1"/>
      <c r="F128" s="1"/>
    </row>
    <row r="129" spans="1:6">
      <c r="A129" s="1"/>
      <c r="B129" s="1"/>
      <c r="C129" s="1"/>
      <c r="D129" s="1"/>
      <c r="E129" s="1"/>
      <c r="F129" s="1"/>
    </row>
    <row r="130" spans="1:6">
      <c r="A130" s="1"/>
      <c r="B130" s="1"/>
      <c r="C130" s="1"/>
      <c r="D130" s="1"/>
      <c r="E130" s="1"/>
      <c r="F130" s="1"/>
    </row>
    <row r="131" spans="1:6">
      <c r="A131" s="1"/>
      <c r="B131" s="1"/>
      <c r="C131" s="1"/>
      <c r="D131" s="1"/>
      <c r="E131" s="1"/>
      <c r="F131" s="1"/>
    </row>
    <row r="132" spans="1:6">
      <c r="A132" s="1"/>
      <c r="B132" s="1"/>
      <c r="C132" s="1"/>
      <c r="D132" s="1"/>
      <c r="E132" s="1"/>
      <c r="F132" s="1"/>
    </row>
    <row r="133" spans="1:6">
      <c r="A133" s="1"/>
      <c r="B133" s="1"/>
      <c r="C133" s="1"/>
      <c r="D133" s="1"/>
      <c r="E133" s="1"/>
      <c r="F133" s="1"/>
    </row>
    <row r="134" spans="1:6">
      <c r="A134" s="1"/>
      <c r="B134" s="1"/>
      <c r="C134" s="1"/>
      <c r="D134" s="1"/>
      <c r="E134" s="1"/>
      <c r="F134" s="1"/>
    </row>
    <row r="135" spans="1:6">
      <c r="A135" s="1"/>
      <c r="B135" s="1"/>
      <c r="C135" s="1"/>
      <c r="D135" s="1"/>
      <c r="E135" s="1"/>
      <c r="F135" s="1"/>
    </row>
    <row r="136" spans="1:6">
      <c r="A136" s="1"/>
      <c r="B136" s="1"/>
      <c r="C136" s="1"/>
      <c r="D136" s="1"/>
      <c r="E136" s="1"/>
      <c r="F136" s="1"/>
    </row>
    <row r="137" spans="1:6">
      <c r="A137" s="1"/>
      <c r="B137" s="1"/>
      <c r="C137" s="1"/>
      <c r="D137" s="1"/>
      <c r="E137" s="1"/>
      <c r="F137" s="1"/>
    </row>
    <row r="138" spans="1:6">
      <c r="A138" s="1"/>
      <c r="B138" s="1"/>
      <c r="C138" s="1"/>
      <c r="D138" s="1"/>
      <c r="E138" s="1"/>
      <c r="F138" s="1"/>
    </row>
    <row r="139" spans="1:6">
      <c r="A139" s="1"/>
      <c r="B139" s="1"/>
      <c r="C139" s="1"/>
      <c r="D139" s="1"/>
      <c r="E139" s="1"/>
      <c r="F139" s="1"/>
    </row>
    <row r="140" spans="1:6">
      <c r="A140" s="1"/>
      <c r="B140" s="1"/>
      <c r="C140" s="1"/>
      <c r="D140" s="1"/>
      <c r="E140" s="1"/>
      <c r="F140" s="1"/>
    </row>
    <row r="141" spans="1:6">
      <c r="A141" s="1"/>
      <c r="B141" s="1"/>
      <c r="C141" s="1"/>
      <c r="D141" s="1"/>
      <c r="E141" s="1"/>
      <c r="F141" s="1"/>
    </row>
    <row r="142" spans="1:6">
      <c r="A142" s="1"/>
      <c r="B142" s="1"/>
      <c r="C142" s="1"/>
      <c r="D142" s="1"/>
      <c r="E142" s="1"/>
      <c r="F142" s="1"/>
    </row>
    <row r="143" spans="1:6">
      <c r="A143" s="1"/>
      <c r="B143" s="1"/>
      <c r="C143" s="1"/>
      <c r="D143" s="1"/>
      <c r="E143" s="1"/>
      <c r="F143" s="1"/>
    </row>
    <row r="144" spans="1:6">
      <c r="A144" s="1"/>
      <c r="B144" s="1"/>
      <c r="C144" s="1"/>
      <c r="D144" s="1"/>
      <c r="E144" s="1"/>
      <c r="F144" s="1"/>
    </row>
    <row r="145" spans="1:6">
      <c r="A145" s="1"/>
      <c r="B145" s="1"/>
      <c r="C145" s="1"/>
      <c r="D145" s="1"/>
      <c r="E145" s="1"/>
      <c r="F145" s="1"/>
    </row>
    <row r="146" spans="1:6">
      <c r="A146" s="1"/>
      <c r="B146" s="1"/>
      <c r="C146" s="1"/>
      <c r="D146" s="1"/>
      <c r="E146" s="1"/>
      <c r="F146" s="1"/>
    </row>
    <row r="147" spans="1:6">
      <c r="A147" s="1"/>
      <c r="B147" s="1"/>
      <c r="C147" s="1"/>
      <c r="D147" s="1"/>
      <c r="E147" s="1"/>
      <c r="F147" s="1"/>
    </row>
    <row r="148" spans="1:6">
      <c r="A148" s="1"/>
      <c r="B148" s="1"/>
      <c r="C148" s="1"/>
      <c r="D148" s="1"/>
      <c r="E148" s="1"/>
      <c r="F148" s="1"/>
    </row>
    <row r="149" spans="1:6">
      <c r="A149" s="1"/>
      <c r="B149" s="1"/>
      <c r="C149" s="1"/>
      <c r="D149" s="1"/>
      <c r="E149" s="1"/>
      <c r="F149" s="1"/>
    </row>
    <row r="150" spans="1:6">
      <c r="A150" s="1"/>
      <c r="B150" s="1"/>
      <c r="C150" s="1"/>
      <c r="D150" s="1"/>
      <c r="E150" s="1"/>
      <c r="F150" s="1"/>
    </row>
    <row r="151" spans="1:6">
      <c r="A151" s="1"/>
      <c r="B151" s="1"/>
      <c r="C151" s="1"/>
      <c r="D151" s="1"/>
      <c r="E151" s="1"/>
      <c r="F151" s="1"/>
    </row>
    <row r="152" spans="1:6">
      <c r="A152" s="1"/>
      <c r="B152" s="1"/>
      <c r="C152" s="1"/>
      <c r="D152" s="1"/>
      <c r="E152" s="1"/>
      <c r="F152" s="1"/>
    </row>
    <row r="153" spans="1:6">
      <c r="A153" s="1"/>
      <c r="B153" s="1"/>
      <c r="C153" s="1"/>
      <c r="D153" s="1"/>
      <c r="E153" s="1"/>
      <c r="F153" s="1"/>
    </row>
    <row r="154" spans="1:6">
      <c r="A154" s="1"/>
      <c r="B154" s="1"/>
      <c r="C154" s="1"/>
      <c r="D154" s="1"/>
      <c r="E154" s="1"/>
      <c r="F154" s="1"/>
    </row>
    <row r="155" spans="1:6">
      <c r="A155" s="1"/>
      <c r="B155" s="1"/>
      <c r="C155" s="1"/>
      <c r="D155" s="1"/>
      <c r="E155" s="1"/>
      <c r="F155" s="1"/>
    </row>
    <row r="156" spans="1:6">
      <c r="A156" s="1"/>
      <c r="B156" s="1"/>
      <c r="C156" s="1"/>
      <c r="D156" s="1"/>
      <c r="E156" s="1"/>
      <c r="F156" s="1"/>
    </row>
    <row r="157" spans="1:6">
      <c r="A157" s="1"/>
      <c r="B157" s="1"/>
      <c r="C157" s="1"/>
      <c r="D157" s="1"/>
      <c r="E157" s="1"/>
      <c r="F157" s="1"/>
    </row>
    <row r="158" spans="1:6">
      <c r="A158" s="1"/>
      <c r="B158" s="1"/>
      <c r="C158" s="1"/>
      <c r="D158" s="1"/>
      <c r="E158" s="1"/>
      <c r="F158" s="1"/>
    </row>
    <row r="159" spans="1:6">
      <c r="A159" s="1"/>
      <c r="B159" s="1"/>
      <c r="C159" s="1"/>
      <c r="D159" s="1"/>
      <c r="E159" s="1"/>
      <c r="F159" s="1"/>
    </row>
    <row r="160" spans="1:6">
      <c r="A160" s="1"/>
      <c r="B160" s="1"/>
      <c r="C160" s="1"/>
      <c r="D160" s="1"/>
      <c r="E160" s="1"/>
      <c r="F160" s="1"/>
    </row>
    <row r="161" spans="1:6">
      <c r="A161" s="1"/>
      <c r="B161" s="1"/>
      <c r="C161" s="1"/>
      <c r="D161" s="1"/>
      <c r="E161" s="1"/>
      <c r="F161" s="1"/>
    </row>
    <row r="162" spans="1:6">
      <c r="A162" s="1"/>
      <c r="B162" s="1"/>
      <c r="C162" s="1"/>
      <c r="D162" s="1"/>
      <c r="E162" s="1"/>
      <c r="F162" s="1"/>
    </row>
    <row r="163" spans="1:6">
      <c r="A163" s="1"/>
      <c r="B163" s="1"/>
      <c r="C163" s="1"/>
      <c r="D163" s="1"/>
      <c r="E163" s="1"/>
      <c r="F163" s="1"/>
    </row>
    <row r="164" spans="1:6">
      <c r="A164" s="1"/>
      <c r="B164" s="1"/>
      <c r="C164" s="1"/>
      <c r="D164" s="1"/>
      <c r="E164" s="1"/>
      <c r="F164" s="1"/>
    </row>
    <row r="165" spans="1:6">
      <c r="A165" s="1"/>
      <c r="B165" s="1"/>
      <c r="C165" s="1"/>
      <c r="D165" s="1"/>
      <c r="E165" s="1"/>
      <c r="F165" s="1"/>
    </row>
    <row r="166" spans="1:6">
      <c r="A166" s="1"/>
      <c r="B166" s="1"/>
      <c r="C166" s="1"/>
      <c r="D166" s="1"/>
      <c r="E166" s="1"/>
      <c r="F166" s="1"/>
    </row>
    <row r="167" spans="1:6">
      <c r="A167" s="1"/>
      <c r="B167" s="1"/>
      <c r="C167" s="1"/>
      <c r="D167" s="1"/>
      <c r="E167" s="1"/>
      <c r="F167" s="1"/>
    </row>
    <row r="168" spans="1:6">
      <c r="A168" s="1"/>
      <c r="B168" s="1"/>
      <c r="C168" s="1"/>
      <c r="D168" s="1"/>
      <c r="E168" s="1"/>
      <c r="F168" s="1"/>
    </row>
    <row r="169" spans="1:6">
      <c r="A169" s="1"/>
      <c r="B169" s="1"/>
      <c r="C169" s="1"/>
      <c r="D169" s="1"/>
      <c r="E169" s="1"/>
      <c r="F169" s="1"/>
    </row>
    <row r="170" spans="1:6">
      <c r="A170" s="1"/>
      <c r="B170" s="1"/>
      <c r="C170" s="1"/>
      <c r="D170" s="1"/>
      <c r="E170" s="1"/>
      <c r="F170" s="1"/>
    </row>
    <row r="171" spans="1:6">
      <c r="A171" s="1"/>
      <c r="B171" s="1"/>
      <c r="C171" s="1"/>
      <c r="D171" s="1"/>
      <c r="E171" s="1"/>
      <c r="F171" s="1"/>
    </row>
    <row r="172" spans="1:6">
      <c r="A172" s="1"/>
      <c r="B172" s="1"/>
      <c r="C172" s="1"/>
      <c r="D172" s="1"/>
      <c r="E172" s="1"/>
      <c r="F172" s="1"/>
    </row>
    <row r="173" spans="1:6">
      <c r="A173" s="1"/>
      <c r="B173" s="1"/>
      <c r="C173" s="1"/>
      <c r="D173" s="1"/>
      <c r="E173" s="1"/>
      <c r="F173" s="1"/>
    </row>
    <row r="174" spans="1:6">
      <c r="A174" s="1"/>
      <c r="B174" s="1"/>
      <c r="C174" s="1"/>
      <c r="D174" s="1"/>
      <c r="E174" s="1"/>
      <c r="F174" s="1"/>
    </row>
    <row r="175" spans="1:6">
      <c r="A175" s="1"/>
      <c r="B175" s="1"/>
      <c r="C175" s="1"/>
      <c r="D175" s="1"/>
      <c r="E175" s="1"/>
      <c r="F175" s="1"/>
    </row>
    <row r="176" spans="1:6">
      <c r="A176" s="1"/>
      <c r="B176" s="1"/>
      <c r="C176" s="1"/>
      <c r="D176" s="1"/>
      <c r="E176" s="1"/>
      <c r="F176" s="1"/>
    </row>
    <row r="177" spans="1:6">
      <c r="A177" s="1"/>
      <c r="B177" s="1"/>
      <c r="C177" s="1"/>
      <c r="D177" s="1"/>
      <c r="E177" s="1"/>
      <c r="F177" s="1"/>
    </row>
    <row r="178" spans="1:6">
      <c r="A178" s="1"/>
      <c r="B178" s="1"/>
      <c r="C178" s="1"/>
      <c r="D178" s="1"/>
      <c r="E178" s="1"/>
      <c r="F178" s="1"/>
    </row>
    <row r="179" spans="1:6">
      <c r="A179" s="1"/>
      <c r="B179" s="1"/>
      <c r="C179" s="1"/>
      <c r="D179" s="1"/>
      <c r="E179" s="1"/>
      <c r="F179" s="1"/>
    </row>
    <row r="180" spans="1:6">
      <c r="A180" s="1"/>
      <c r="B180" s="1"/>
      <c r="C180" s="1"/>
      <c r="D180" s="1"/>
      <c r="E180" s="1"/>
      <c r="F180" s="1"/>
    </row>
    <row r="181" spans="1:6">
      <c r="A181" s="1"/>
      <c r="B181" s="1"/>
      <c r="C181" s="1"/>
      <c r="D181" s="1"/>
      <c r="E181" s="1"/>
      <c r="F181" s="1"/>
    </row>
    <row r="182" spans="1:6">
      <c r="A182" s="1"/>
      <c r="B182" s="1"/>
      <c r="C182" s="1"/>
      <c r="D182" s="1"/>
      <c r="E182" s="1"/>
      <c r="F182" s="1"/>
    </row>
    <row r="183" spans="1:6">
      <c r="A183" s="1"/>
      <c r="B183" s="1"/>
      <c r="C183" s="1"/>
      <c r="D183" s="1"/>
      <c r="E183" s="1"/>
      <c r="F183" s="1"/>
    </row>
    <row r="184" spans="1:6">
      <c r="A184" s="1"/>
      <c r="B184" s="1"/>
      <c r="C184" s="1"/>
      <c r="D184" s="1"/>
      <c r="E184" s="1"/>
      <c r="F184" s="1"/>
    </row>
    <row r="185" spans="1:6">
      <c r="A185" s="1"/>
      <c r="B185" s="1"/>
      <c r="C185" s="1"/>
      <c r="D185" s="1"/>
      <c r="E185" s="1"/>
      <c r="F185" s="1"/>
    </row>
    <row r="186" spans="1:6">
      <c r="A186" s="1"/>
      <c r="B186" s="1"/>
      <c r="C186" s="1"/>
      <c r="D186" s="1"/>
      <c r="E186" s="1"/>
      <c r="F186" s="1"/>
    </row>
    <row r="187" spans="1:6">
      <c r="A187" s="1"/>
      <c r="B187" s="1"/>
      <c r="C187" s="1"/>
      <c r="D187" s="1"/>
      <c r="E187" s="1"/>
      <c r="F187" s="1"/>
    </row>
    <row r="188" spans="1:6">
      <c r="A188" s="1"/>
      <c r="B188" s="1"/>
      <c r="C188" s="1"/>
      <c r="D188" s="1"/>
      <c r="E188" s="1"/>
      <c r="F188" s="1"/>
    </row>
    <row r="189" spans="1:6">
      <c r="A189" s="1"/>
      <c r="B189" s="1"/>
      <c r="C189" s="1"/>
      <c r="D189" s="1"/>
      <c r="E189" s="1"/>
      <c r="F189" s="1"/>
    </row>
    <row r="190" spans="1:6">
      <c r="A190" s="1"/>
      <c r="B190" s="1"/>
      <c r="C190" s="1"/>
      <c r="D190" s="1"/>
      <c r="E190" s="1"/>
      <c r="F190" s="1"/>
    </row>
    <row r="191" spans="1:6">
      <c r="A191" s="1"/>
      <c r="B191" s="1"/>
      <c r="C191" s="1"/>
      <c r="D191" s="1"/>
      <c r="E191" s="1"/>
      <c r="F191" s="1"/>
    </row>
    <row r="192" spans="1:6">
      <c r="A192" s="1"/>
      <c r="B192" s="1"/>
      <c r="C192" s="1"/>
      <c r="D192" s="1"/>
      <c r="E192" s="1"/>
      <c r="F192" s="1"/>
    </row>
    <row r="193" spans="1:6">
      <c r="A193" s="1"/>
      <c r="B193" s="1"/>
      <c r="C193" s="1"/>
      <c r="D193" s="1"/>
      <c r="E193" s="1"/>
      <c r="F193" s="1"/>
    </row>
    <row r="194" spans="1:6">
      <c r="A194" s="1"/>
      <c r="B194" s="1"/>
      <c r="C194" s="1"/>
      <c r="D194" s="1"/>
      <c r="E194" s="1"/>
      <c r="F194" s="1"/>
    </row>
    <row r="195" spans="1:6">
      <c r="A195" s="1"/>
      <c r="B195" s="1"/>
      <c r="C195" s="1"/>
      <c r="D195" s="1"/>
      <c r="E195" s="1"/>
      <c r="F195" s="1"/>
    </row>
    <row r="196" spans="1:6">
      <c r="A196" s="1"/>
      <c r="B196" s="1"/>
      <c r="C196" s="1"/>
      <c r="D196" s="1"/>
      <c r="E196" s="1"/>
      <c r="F196" s="1"/>
    </row>
    <row r="197" spans="1:6">
      <c r="A197" s="1"/>
      <c r="B197" s="1"/>
      <c r="C197" s="1"/>
      <c r="D197" s="1"/>
      <c r="E197" s="1"/>
      <c r="F197" s="1"/>
    </row>
    <row r="198" spans="1:6">
      <c r="A198" s="1"/>
      <c r="B198" s="1"/>
      <c r="C198" s="1"/>
      <c r="D198" s="1"/>
      <c r="E198" s="1"/>
      <c r="F198" s="1"/>
    </row>
    <row r="199" spans="1:6">
      <c r="A199" s="1"/>
      <c r="B199" s="1"/>
      <c r="C199" s="1"/>
      <c r="D199" s="1"/>
      <c r="E199" s="1"/>
      <c r="F199" s="1"/>
    </row>
    <row r="200" spans="1:6">
      <c r="A200" s="1"/>
      <c r="B200" s="1"/>
      <c r="C200" s="1"/>
      <c r="D200" s="1"/>
      <c r="E200" s="1"/>
      <c r="F200" s="1"/>
    </row>
    <row r="201" spans="1:6">
      <c r="A201" s="1"/>
      <c r="B201" s="1"/>
      <c r="C201" s="1"/>
      <c r="D201" s="1"/>
      <c r="E201" s="1"/>
      <c r="F201" s="1"/>
    </row>
    <row r="202" spans="1:6">
      <c r="A202" s="1"/>
      <c r="B202" s="1"/>
      <c r="C202" s="1"/>
      <c r="D202" s="1"/>
      <c r="E202" s="1"/>
      <c r="F202" s="1"/>
    </row>
    <row r="203" spans="1:6">
      <c r="A203" s="1"/>
      <c r="B203" s="1"/>
      <c r="C203" s="1"/>
      <c r="D203" s="1"/>
      <c r="E203" s="1"/>
      <c r="F203" s="1"/>
    </row>
    <row r="204" spans="1:6">
      <c r="A204" s="1"/>
      <c r="B204" s="1"/>
      <c r="C204" s="1"/>
      <c r="D204" s="1"/>
      <c r="E204" s="1"/>
      <c r="F204" s="1"/>
    </row>
    <row r="205" spans="1:6">
      <c r="A205" s="1"/>
      <c r="B205" s="1"/>
      <c r="C205" s="1"/>
      <c r="D205" s="1"/>
      <c r="E205" s="1"/>
      <c r="F205" s="1"/>
    </row>
    <row r="206" spans="1:6">
      <c r="A206" s="1"/>
      <c r="B206" s="1"/>
      <c r="C206" s="1"/>
      <c r="D206" s="1"/>
      <c r="E206" s="1"/>
      <c r="F206" s="1"/>
    </row>
    <row r="207" spans="1:6">
      <c r="A207" s="1"/>
      <c r="B207" s="1"/>
      <c r="C207" s="1"/>
      <c r="D207" s="1"/>
      <c r="E207" s="1"/>
      <c r="F207" s="1"/>
    </row>
    <row r="208" spans="1:6">
      <c r="A208" s="1"/>
      <c r="B208" s="1"/>
      <c r="C208" s="1"/>
      <c r="D208" s="1"/>
      <c r="E208" s="1"/>
      <c r="F208" s="1"/>
    </row>
    <row r="209" spans="1:6">
      <c r="A209" s="1"/>
      <c r="B209" s="1"/>
      <c r="C209" s="1"/>
      <c r="D209" s="1"/>
      <c r="E209" s="1"/>
      <c r="F209" s="1"/>
    </row>
    <row r="210" spans="1:6">
      <c r="A210" s="1"/>
      <c r="B210" s="1"/>
      <c r="C210" s="1"/>
      <c r="D210" s="1"/>
      <c r="E210" s="1"/>
      <c r="F210" s="1"/>
    </row>
    <row r="211" spans="1:6">
      <c r="A211" s="1"/>
      <c r="B211" s="1"/>
      <c r="C211" s="1"/>
      <c r="D211" s="1"/>
      <c r="E211" s="1"/>
      <c r="F211" s="1"/>
    </row>
    <row r="212" spans="1:6">
      <c r="A212" s="1"/>
      <c r="B212" s="1"/>
      <c r="C212" s="1"/>
      <c r="D212" s="1"/>
      <c r="E212" s="1"/>
      <c r="F212" s="1"/>
    </row>
    <row r="213" spans="1:6">
      <c r="A213" s="1"/>
      <c r="B213" s="1"/>
      <c r="C213" s="1"/>
      <c r="D213" s="1"/>
      <c r="E213" s="1"/>
      <c r="F213" s="1"/>
    </row>
    <row r="214" spans="1:6">
      <c r="A214" s="1"/>
      <c r="B214" s="1"/>
      <c r="C214" s="1"/>
      <c r="D214" s="1"/>
      <c r="E214" s="1"/>
      <c r="F214" s="1"/>
    </row>
    <row r="215" spans="1:6">
      <c r="A215" s="1"/>
      <c r="B215" s="1"/>
      <c r="C215" s="1"/>
      <c r="D215" s="1"/>
      <c r="E215" s="1"/>
      <c r="F215" s="1"/>
    </row>
    <row r="216" spans="1:6">
      <c r="A216" s="1"/>
      <c r="B216" s="1"/>
      <c r="C216" s="1"/>
      <c r="D216" s="1"/>
      <c r="E216" s="1"/>
      <c r="F216" s="1"/>
    </row>
    <row r="217" spans="1:6">
      <c r="A217" s="1"/>
      <c r="B217" s="1"/>
      <c r="C217" s="1"/>
      <c r="D217" s="1"/>
      <c r="E217" s="1"/>
      <c r="F217" s="1"/>
    </row>
    <row r="218" spans="1:6">
      <c r="A218" s="1"/>
      <c r="B218" s="1"/>
      <c r="C218" s="1"/>
      <c r="D218" s="1"/>
      <c r="E218" s="1"/>
      <c r="F218" s="1"/>
    </row>
    <row r="219" spans="1:6">
      <c r="A219" s="1"/>
      <c r="B219" s="1"/>
      <c r="C219" s="1"/>
      <c r="D219" s="1"/>
      <c r="E219" s="1"/>
      <c r="F219" s="1"/>
    </row>
    <row r="220" spans="1:6">
      <c r="A220" s="1"/>
      <c r="B220" s="1"/>
      <c r="C220" s="1"/>
      <c r="D220" s="1"/>
      <c r="E220" s="1"/>
      <c r="F220" s="1"/>
    </row>
    <row r="221" spans="1:6">
      <c r="A221" s="1"/>
      <c r="B221" s="1"/>
      <c r="C221" s="1"/>
      <c r="D221" s="1"/>
      <c r="E221" s="1"/>
      <c r="F221" s="1"/>
    </row>
    <row r="222" spans="1:6">
      <c r="A222" s="1"/>
      <c r="B222" s="1"/>
      <c r="C222" s="1"/>
      <c r="D222" s="1"/>
      <c r="E222" s="1"/>
      <c r="F222" s="1"/>
    </row>
    <row r="223" spans="1:6">
      <c r="A223" s="1"/>
      <c r="B223" s="1"/>
      <c r="C223" s="1"/>
      <c r="D223" s="1"/>
      <c r="E223" s="1"/>
      <c r="F223" s="1"/>
    </row>
    <row r="224" spans="1:6">
      <c r="A224" s="1"/>
      <c r="B224" s="1"/>
      <c r="C224" s="1"/>
      <c r="D224" s="1"/>
      <c r="E224" s="1"/>
      <c r="F224" s="1"/>
    </row>
    <row r="225" spans="1:6">
      <c r="A225" s="1"/>
      <c r="B225" s="1"/>
      <c r="C225" s="1"/>
      <c r="D225" s="1"/>
      <c r="E225" s="1"/>
      <c r="F225" s="1"/>
    </row>
    <row r="226" spans="1:6">
      <c r="A226" s="1"/>
      <c r="B226" s="1"/>
      <c r="C226" s="1"/>
      <c r="D226" s="1"/>
      <c r="E226" s="1"/>
      <c r="F226" s="1"/>
    </row>
    <row r="227" spans="1:6">
      <c r="A227" s="1"/>
      <c r="B227" s="1"/>
      <c r="C227" s="1"/>
      <c r="D227" s="1"/>
      <c r="E227" s="1"/>
      <c r="F227" s="1"/>
    </row>
    <row r="228" spans="1:6">
      <c r="A228" s="1"/>
      <c r="B228" s="1"/>
      <c r="C228" s="1"/>
      <c r="D228" s="1"/>
      <c r="E228" s="1"/>
      <c r="F228" s="1"/>
    </row>
    <row r="229" spans="1:6">
      <c r="A229" s="1"/>
      <c r="B229" s="1"/>
      <c r="C229" s="1"/>
      <c r="D229" s="1"/>
      <c r="E229" s="1"/>
      <c r="F229" s="1"/>
    </row>
    <row r="230" spans="1:6">
      <c r="A230" s="1"/>
      <c r="B230" s="1"/>
      <c r="C230" s="1"/>
      <c r="D230" s="1"/>
      <c r="E230" s="1"/>
      <c r="F230" s="1"/>
    </row>
    <row r="231" spans="1:6">
      <c r="A231" s="1"/>
      <c r="B231" s="1"/>
      <c r="C231" s="1"/>
      <c r="D231" s="1"/>
      <c r="E231" s="1"/>
      <c r="F231" s="1"/>
    </row>
    <row r="232" spans="1:6">
      <c r="A232" s="1"/>
      <c r="B232" s="1"/>
      <c r="C232" s="1"/>
      <c r="D232" s="1"/>
      <c r="E232" s="1"/>
      <c r="F232" s="1"/>
    </row>
    <row r="233" spans="1:6">
      <c r="A233" s="1"/>
      <c r="B233" s="1"/>
      <c r="C233" s="1"/>
      <c r="D233" s="1"/>
      <c r="E233" s="1"/>
      <c r="F233" s="1"/>
    </row>
    <row r="234" spans="1:6">
      <c r="A234" s="1"/>
      <c r="B234" s="1"/>
      <c r="C234" s="1"/>
      <c r="D234" s="1"/>
      <c r="E234" s="1"/>
      <c r="F234" s="1"/>
    </row>
    <row r="235" spans="1:6">
      <c r="A235" s="1"/>
      <c r="B235" s="1"/>
      <c r="C235" s="1"/>
      <c r="D235" s="1"/>
      <c r="E235" s="1"/>
      <c r="F235" s="1"/>
    </row>
    <row r="236" spans="1:6">
      <c r="A236" s="1"/>
      <c r="B236" s="1"/>
      <c r="C236" s="1"/>
      <c r="D236" s="1"/>
      <c r="E236" s="1"/>
      <c r="F236" s="1"/>
    </row>
    <row r="237" spans="1:6">
      <c r="A237" s="1"/>
      <c r="B237" s="1"/>
      <c r="C237" s="1"/>
      <c r="D237" s="1"/>
      <c r="E237" s="1"/>
      <c r="F237" s="1"/>
    </row>
    <row r="238" spans="1:6">
      <c r="A238" s="1"/>
      <c r="B238" s="1"/>
      <c r="C238" s="1"/>
      <c r="D238" s="1"/>
      <c r="E238" s="1"/>
      <c r="F238" s="1"/>
    </row>
    <row r="239" spans="1:6">
      <c r="A239" s="1"/>
      <c r="B239" s="1"/>
      <c r="C239" s="1"/>
      <c r="D239" s="1"/>
      <c r="E239" s="1"/>
      <c r="F239" s="1"/>
    </row>
    <row r="240" spans="1:6">
      <c r="A240" s="1"/>
      <c r="B240" s="1"/>
      <c r="C240" s="1"/>
      <c r="D240" s="1"/>
      <c r="E240" s="1"/>
      <c r="F240" s="1"/>
    </row>
    <row r="241" spans="1:6">
      <c r="A241" s="1"/>
      <c r="B241" s="1"/>
      <c r="C241" s="1"/>
      <c r="D241" s="1"/>
      <c r="E241" s="1"/>
      <c r="F241" s="1"/>
    </row>
    <row r="242" spans="1:6">
      <c r="A242" s="1"/>
      <c r="B242" s="1"/>
      <c r="C242" s="1"/>
      <c r="D242" s="1"/>
      <c r="E242" s="1"/>
      <c r="F242" s="1"/>
    </row>
    <row r="243" spans="1:6">
      <c r="A243" s="1"/>
      <c r="B243" s="1"/>
      <c r="C243" s="1"/>
      <c r="D243" s="1"/>
      <c r="E243" s="1"/>
      <c r="F243" s="1"/>
    </row>
    <row r="244" spans="1:6">
      <c r="A244" s="1"/>
      <c r="B244" s="1"/>
      <c r="C244" s="1"/>
      <c r="D244" s="1"/>
      <c r="E244" s="1"/>
      <c r="F244" s="1"/>
    </row>
    <row r="245" spans="1:6">
      <c r="A245" s="1"/>
      <c r="B245" s="1"/>
      <c r="C245" s="1"/>
      <c r="D245" s="1"/>
      <c r="E245" s="1"/>
      <c r="F245" s="1"/>
    </row>
    <row r="246" spans="1:6">
      <c r="A246" s="1"/>
      <c r="B246" s="1"/>
      <c r="C246" s="1"/>
      <c r="D246" s="1"/>
      <c r="E246" s="1"/>
      <c r="F246" s="1"/>
    </row>
    <row r="247" spans="1:6">
      <c r="A247" s="1"/>
      <c r="B247" s="1"/>
      <c r="C247" s="1"/>
      <c r="D247" s="1"/>
      <c r="E247" s="1"/>
      <c r="F247" s="1"/>
    </row>
    <row r="248" spans="1:6">
      <c r="A248" s="1"/>
      <c r="B248" s="1"/>
      <c r="C248" s="1"/>
      <c r="D248" s="1"/>
      <c r="E248" s="1"/>
      <c r="F248" s="1"/>
    </row>
    <row r="249" spans="1:6">
      <c r="A249" s="1"/>
      <c r="B249" s="1"/>
      <c r="C249" s="1"/>
      <c r="D249" s="1"/>
      <c r="E249" s="1"/>
      <c r="F249" s="1"/>
    </row>
    <row r="250" spans="1:6">
      <c r="A250" s="1"/>
      <c r="B250" s="1"/>
      <c r="C250" s="1"/>
      <c r="D250" s="1"/>
      <c r="E250" s="1"/>
      <c r="F250" s="1"/>
    </row>
    <row r="251" spans="1:6">
      <c r="A251" s="1"/>
      <c r="B251" s="1"/>
      <c r="C251" s="1"/>
      <c r="D251" s="1"/>
      <c r="E251" s="1"/>
      <c r="F251" s="1"/>
    </row>
    <row r="252" spans="1:6">
      <c r="A252" s="1"/>
      <c r="B252" s="1"/>
      <c r="C252" s="1"/>
      <c r="D252" s="1"/>
      <c r="E252" s="1"/>
      <c r="F252" s="1"/>
    </row>
    <row r="253" spans="1:6">
      <c r="A253" s="1"/>
      <c r="B253" s="1"/>
      <c r="C253" s="1"/>
      <c r="D253" s="1"/>
      <c r="E253" s="1"/>
      <c r="F253" s="1"/>
    </row>
    <row r="254" spans="1:6">
      <c r="A254" s="1"/>
      <c r="B254" s="1"/>
      <c r="C254" s="1"/>
      <c r="D254" s="1"/>
      <c r="E254" s="1"/>
      <c r="F254" s="1"/>
    </row>
    <row r="255" spans="1:6">
      <c r="A255" s="1"/>
      <c r="B255" s="1"/>
      <c r="C255" s="1"/>
      <c r="D255" s="1"/>
      <c r="E255" s="1"/>
      <c r="F255" s="1"/>
    </row>
    <row r="256" spans="1:6">
      <c r="A256" s="1"/>
      <c r="B256" s="1"/>
      <c r="C256" s="1"/>
      <c r="D256" s="1"/>
      <c r="E256" s="1"/>
      <c r="F256" s="1"/>
    </row>
    <row r="257" spans="1:6">
      <c r="A257" s="1"/>
      <c r="B257" s="1"/>
      <c r="C257" s="1"/>
      <c r="D257" s="1"/>
      <c r="E257" s="1"/>
      <c r="F257" s="1"/>
    </row>
    <row r="258" spans="1:6">
      <c r="A258" s="1"/>
      <c r="B258" s="1"/>
      <c r="C258" s="1"/>
      <c r="D258" s="1"/>
      <c r="E258" s="1"/>
      <c r="F258" s="1"/>
    </row>
    <row r="259" spans="1:6">
      <c r="A259" s="1"/>
      <c r="B259" s="1"/>
      <c r="C259" s="1"/>
      <c r="D259" s="1"/>
      <c r="E259" s="1"/>
      <c r="F259" s="1"/>
    </row>
    <row r="260" spans="1:6">
      <c r="A260" s="1"/>
      <c r="B260" s="1"/>
      <c r="C260" s="1"/>
      <c r="D260" s="1"/>
      <c r="E260" s="1"/>
      <c r="F260" s="1"/>
    </row>
    <row r="261" spans="1:6">
      <c r="A261" s="1"/>
      <c r="B261" s="1"/>
      <c r="C261" s="1"/>
      <c r="D261" s="1"/>
      <c r="E261" s="1"/>
      <c r="F261" s="1"/>
    </row>
    <row r="262" spans="1:6">
      <c r="A262" s="1"/>
      <c r="B262" s="1"/>
      <c r="C262" s="1"/>
      <c r="D262" s="1"/>
      <c r="E262" s="1"/>
      <c r="F262" s="1"/>
    </row>
    <row r="263" spans="1:6">
      <c r="A263" s="1"/>
      <c r="B263" s="1"/>
      <c r="C263" s="1"/>
      <c r="D263" s="1"/>
      <c r="E263" s="1"/>
      <c r="F263" s="1"/>
    </row>
    <row r="264" spans="1:6">
      <c r="A264" s="1"/>
      <c r="B264" s="1"/>
      <c r="C264" s="1"/>
      <c r="D264" s="1"/>
      <c r="E264" s="1"/>
      <c r="F264" s="1"/>
    </row>
    <row r="265" spans="1:6">
      <c r="A265" s="1"/>
      <c r="B265" s="1"/>
      <c r="C265" s="1"/>
      <c r="D265" s="1"/>
      <c r="E265" s="1"/>
      <c r="F265" s="1"/>
    </row>
    <row r="266" spans="1:6">
      <c r="A266" s="1"/>
      <c r="B266" s="1"/>
      <c r="C266" s="1"/>
      <c r="D266" s="1"/>
      <c r="E266" s="1"/>
      <c r="F266" s="1"/>
    </row>
    <row r="267" spans="1:6">
      <c r="A267" s="1"/>
      <c r="B267" s="1"/>
      <c r="C267" s="1"/>
      <c r="D267" s="1"/>
      <c r="E267" s="1"/>
      <c r="F267" s="1"/>
    </row>
    <row r="268" spans="1:6">
      <c r="A268" s="1"/>
      <c r="B268" s="1"/>
      <c r="C268" s="1"/>
      <c r="D268" s="1"/>
      <c r="E268" s="1"/>
      <c r="F268" s="1"/>
    </row>
    <row r="269" spans="1:6">
      <c r="A269" s="1"/>
      <c r="B269" s="1"/>
      <c r="C269" s="1"/>
      <c r="D269" s="1"/>
      <c r="E269" s="1"/>
      <c r="F269" s="1"/>
    </row>
    <row r="270" spans="1:6">
      <c r="A270" s="1"/>
      <c r="B270" s="1"/>
      <c r="C270" s="1"/>
      <c r="D270" s="1"/>
      <c r="E270" s="1"/>
      <c r="F270" s="1"/>
    </row>
    <row r="271" spans="1:6">
      <c r="A271" s="1"/>
      <c r="B271" s="1"/>
      <c r="C271" s="1"/>
      <c r="D271" s="1"/>
      <c r="E271" s="1"/>
      <c r="F271" s="1"/>
    </row>
    <row r="272" spans="1:6">
      <c r="A272" s="1"/>
      <c r="B272" s="1"/>
      <c r="C272" s="1"/>
      <c r="D272" s="1"/>
      <c r="E272" s="1"/>
      <c r="F272" s="1"/>
    </row>
    <row r="273" spans="1:6">
      <c r="A273" s="1"/>
      <c r="B273" s="1"/>
      <c r="C273" s="1"/>
      <c r="D273" s="1"/>
      <c r="E273" s="1"/>
      <c r="F273" s="1"/>
    </row>
    <row r="274" spans="1:6">
      <c r="A274" s="1"/>
      <c r="B274" s="1"/>
      <c r="C274" s="1"/>
      <c r="D274" s="1"/>
      <c r="E274" s="1"/>
      <c r="F274" s="1"/>
    </row>
    <row r="275" spans="1:6">
      <c r="A275" s="1"/>
      <c r="B275" s="1"/>
      <c r="C275" s="1"/>
      <c r="D275" s="1"/>
      <c r="E275" s="1"/>
      <c r="F275" s="1"/>
    </row>
    <row r="276" spans="1:6">
      <c r="A276" s="1"/>
      <c r="B276" s="1"/>
      <c r="C276" s="1"/>
      <c r="D276" s="1"/>
      <c r="E276" s="1"/>
      <c r="F276" s="1"/>
    </row>
    <row r="277" spans="1:6">
      <c r="A277" s="1"/>
      <c r="B277" s="1"/>
      <c r="C277" s="1"/>
      <c r="D277" s="1"/>
      <c r="E277" s="1"/>
      <c r="F277" s="1"/>
    </row>
    <row r="278" spans="1:6">
      <c r="A278" s="1"/>
      <c r="B278" s="1"/>
      <c r="C278" s="1"/>
      <c r="D278" s="1"/>
      <c r="E278" s="1"/>
      <c r="F278" s="1"/>
    </row>
    <row r="279" spans="1:6">
      <c r="A279" s="1"/>
      <c r="B279" s="1"/>
      <c r="C279" s="1"/>
      <c r="D279" s="1"/>
      <c r="E279" s="1"/>
      <c r="F279" s="1"/>
    </row>
    <row r="280" spans="1:6">
      <c r="A280" s="1"/>
      <c r="B280" s="1"/>
      <c r="C280" s="1"/>
      <c r="D280" s="1"/>
      <c r="E280" s="1"/>
      <c r="F280" s="1"/>
    </row>
    <row r="281" spans="1:6">
      <c r="A281" s="1"/>
      <c r="B281" s="1"/>
      <c r="C281" s="1"/>
      <c r="D281" s="1"/>
      <c r="E281" s="1"/>
      <c r="F281" s="1"/>
    </row>
    <row r="282" spans="1:6">
      <c r="A282" s="1"/>
      <c r="B282" s="1"/>
      <c r="C282" s="1"/>
      <c r="D282" s="1"/>
      <c r="E282" s="1"/>
      <c r="F282" s="1"/>
    </row>
    <row r="283" spans="1:6">
      <c r="A283" s="1"/>
      <c r="B283" s="1"/>
      <c r="C283" s="1"/>
      <c r="D283" s="1"/>
      <c r="E283" s="1"/>
      <c r="F283" s="1"/>
    </row>
    <row r="284" spans="1:6">
      <c r="A284" s="1"/>
      <c r="B284" s="1"/>
      <c r="C284" s="1"/>
      <c r="D284" s="1"/>
      <c r="E284" s="1"/>
      <c r="F284" s="1"/>
    </row>
    <row r="285" spans="1:6">
      <c r="A285" s="1"/>
      <c r="B285" s="1"/>
      <c r="C285" s="1"/>
      <c r="D285" s="1"/>
      <c r="E285" s="1"/>
      <c r="F285" s="1"/>
    </row>
    <row r="286" spans="1:6">
      <c r="A286" s="1"/>
      <c r="B286" s="1"/>
      <c r="C286" s="1"/>
      <c r="D286" s="1"/>
      <c r="E286" s="1"/>
      <c r="F286" s="1"/>
    </row>
    <row r="287" spans="1:6">
      <c r="A287" s="1"/>
      <c r="B287" s="1"/>
      <c r="C287" s="1"/>
      <c r="D287" s="1"/>
      <c r="E287" s="1"/>
      <c r="F287" s="1"/>
    </row>
    <row r="288" spans="1:6">
      <c r="A288" s="1"/>
      <c r="B288" s="1"/>
      <c r="C288" s="1"/>
      <c r="D288" s="1"/>
      <c r="E288" s="1"/>
      <c r="F288" s="1"/>
    </row>
    <row r="289" spans="1:6">
      <c r="A289" s="1"/>
      <c r="B289" s="1"/>
      <c r="C289" s="1"/>
      <c r="D289" s="1"/>
      <c r="E289" s="1"/>
      <c r="F289" s="1"/>
    </row>
    <row r="290" spans="1:6">
      <c r="A290" s="1"/>
      <c r="B290" s="1"/>
      <c r="C290" s="1"/>
      <c r="D290" s="1"/>
      <c r="E290" s="1"/>
      <c r="F290" s="1"/>
    </row>
    <row r="291" spans="1:6">
      <c r="A291" s="1"/>
      <c r="B291" s="1"/>
      <c r="C291" s="1"/>
      <c r="D291" s="1"/>
      <c r="E291" s="1"/>
      <c r="F291" s="1"/>
    </row>
    <row r="292" spans="1:6">
      <c r="A292" s="1"/>
      <c r="B292" s="1"/>
      <c r="C292" s="1"/>
      <c r="D292" s="1"/>
      <c r="E292" s="1"/>
      <c r="F292" s="1"/>
    </row>
    <row r="293" spans="1:6">
      <c r="A293" s="1"/>
      <c r="B293" s="1"/>
      <c r="C293" s="1"/>
      <c r="D293" s="1"/>
      <c r="E293" s="1"/>
      <c r="F293" s="1"/>
    </row>
    <row r="294" spans="1:6">
      <c r="A294" s="1"/>
      <c r="B294" s="1"/>
      <c r="C294" s="1"/>
      <c r="D294" s="1"/>
      <c r="E294" s="1"/>
      <c r="F294" s="1"/>
    </row>
    <row r="295" spans="1:6">
      <c r="A295" s="1"/>
      <c r="B295" s="1"/>
      <c r="C295" s="1"/>
      <c r="D295" s="1"/>
      <c r="E295" s="1"/>
      <c r="F295" s="1"/>
    </row>
    <row r="296" spans="1:6">
      <c r="A296" s="1"/>
      <c r="B296" s="1"/>
      <c r="C296" s="1"/>
      <c r="D296" s="1"/>
      <c r="E296" s="1"/>
      <c r="F296" s="1"/>
    </row>
    <row r="297" spans="1:6">
      <c r="A297" s="1"/>
      <c r="B297" s="1"/>
      <c r="C297" s="1"/>
      <c r="D297" s="1"/>
      <c r="E297" s="1"/>
      <c r="F297" s="1"/>
    </row>
    <row r="298" spans="1:6">
      <c r="A298" s="1"/>
      <c r="B298" s="1"/>
      <c r="C298" s="1"/>
      <c r="D298" s="1"/>
      <c r="E298" s="1"/>
      <c r="F298" s="1"/>
    </row>
    <row r="299" spans="1:6">
      <c r="A299" s="1"/>
      <c r="B299" s="1"/>
      <c r="C299" s="1"/>
      <c r="D299" s="1"/>
      <c r="E299" s="1"/>
      <c r="F299" s="1"/>
    </row>
    <row r="300" spans="1:6">
      <c r="A300" s="1"/>
      <c r="B300" s="1"/>
      <c r="C300" s="1"/>
      <c r="D300" s="1"/>
      <c r="E300" s="1"/>
      <c r="F300" s="1"/>
    </row>
    <row r="301" spans="1:6">
      <c r="A301" s="1"/>
      <c r="B301" s="1"/>
      <c r="C301" s="1"/>
      <c r="D301" s="1"/>
      <c r="E301" s="1"/>
      <c r="F301" s="1"/>
    </row>
    <row r="302" spans="1:6">
      <c r="A302" s="1"/>
      <c r="B302" s="1"/>
      <c r="C302" s="1"/>
      <c r="D302" s="1"/>
      <c r="E302" s="1"/>
      <c r="F302" s="1"/>
    </row>
    <row r="303" spans="1:6">
      <c r="A303" s="1"/>
      <c r="B303" s="1"/>
      <c r="C303" s="1"/>
      <c r="D303" s="1"/>
      <c r="E303" s="1"/>
      <c r="F303" s="1"/>
    </row>
    <row r="304" spans="1:6">
      <c r="A304" s="1"/>
      <c r="B304" s="1"/>
      <c r="C304" s="1"/>
      <c r="D304" s="1"/>
      <c r="E304" s="1"/>
      <c r="F304" s="1"/>
    </row>
    <row r="305" spans="1:6">
      <c r="A305" s="1"/>
      <c r="B305" s="1"/>
      <c r="C305" s="1"/>
      <c r="D305" s="1"/>
      <c r="E305" s="1"/>
      <c r="F305" s="1"/>
    </row>
    <row r="306" spans="1:6">
      <c r="A306" s="1"/>
      <c r="B306" s="1"/>
      <c r="C306" s="1"/>
      <c r="D306" s="1"/>
      <c r="E306" s="1"/>
      <c r="F306" s="1"/>
    </row>
    <row r="307" spans="1:6">
      <c r="A307" s="1"/>
      <c r="B307" s="1"/>
      <c r="C307" s="1"/>
      <c r="D307" s="1"/>
      <c r="E307" s="1"/>
      <c r="F307" s="1"/>
    </row>
    <row r="308" spans="1:6">
      <c r="A308" s="1"/>
      <c r="B308" s="1"/>
      <c r="C308" s="1"/>
      <c r="D308" s="1"/>
      <c r="E308" s="1"/>
      <c r="F308" s="1"/>
    </row>
    <row r="309" spans="1:6">
      <c r="A309" s="1"/>
      <c r="B309" s="1"/>
      <c r="C309" s="1"/>
      <c r="D309" s="1"/>
      <c r="E309" s="1"/>
      <c r="F309" s="1"/>
    </row>
    <row r="310" spans="1:6">
      <c r="A310" s="1"/>
      <c r="B310" s="1"/>
      <c r="C310" s="1"/>
      <c r="D310" s="1"/>
      <c r="E310" s="1"/>
      <c r="F310" s="1"/>
    </row>
    <row r="311" spans="1:6">
      <c r="A311" s="1"/>
      <c r="B311" s="1"/>
      <c r="C311" s="1"/>
      <c r="D311" s="1"/>
      <c r="E311" s="1"/>
      <c r="F311" s="1"/>
    </row>
    <row r="312" spans="1:6">
      <c r="A312" s="1"/>
      <c r="B312" s="1"/>
      <c r="C312" s="1"/>
      <c r="D312" s="1"/>
      <c r="E312" s="1"/>
      <c r="F312" s="1"/>
    </row>
    <row r="313" spans="1:6">
      <c r="A313" s="1"/>
      <c r="B313" s="1"/>
      <c r="C313" s="1"/>
      <c r="D313" s="1"/>
      <c r="E313" s="1"/>
      <c r="F313" s="1"/>
    </row>
    <row r="314" spans="1:6">
      <c r="A314" s="1"/>
      <c r="B314" s="1"/>
      <c r="C314" s="1"/>
      <c r="D314" s="1"/>
      <c r="E314" s="1"/>
      <c r="F314" s="1"/>
    </row>
    <row r="315" spans="1:6">
      <c r="A315" s="1"/>
      <c r="B315" s="1"/>
      <c r="C315" s="1"/>
      <c r="D315" s="1"/>
      <c r="E315" s="1"/>
      <c r="F315" s="1"/>
    </row>
    <row r="316" spans="1:6">
      <c r="A316" s="1"/>
      <c r="B316" s="1"/>
      <c r="C316" s="1"/>
      <c r="D316" s="1"/>
      <c r="E316" s="1"/>
      <c r="F316" s="1"/>
    </row>
    <row r="317" spans="1:6">
      <c r="A317" s="1"/>
      <c r="B317" s="1"/>
      <c r="C317" s="1"/>
      <c r="D317" s="1"/>
      <c r="E317" s="1"/>
      <c r="F317" s="1"/>
    </row>
    <row r="318" spans="1:6">
      <c r="A318" s="1"/>
      <c r="B318" s="1"/>
      <c r="C318" s="1"/>
      <c r="D318" s="1"/>
      <c r="E318" s="1"/>
      <c r="F318" s="1"/>
    </row>
    <row r="319" spans="1:6">
      <c r="A319" s="1"/>
      <c r="B319" s="1"/>
      <c r="C319" s="1"/>
      <c r="D319" s="1"/>
      <c r="E319" s="1"/>
      <c r="F319" s="1"/>
    </row>
    <row r="320" spans="1:6">
      <c r="A320" s="1"/>
      <c r="B320" s="1"/>
      <c r="C320" s="1"/>
      <c r="D320" s="1"/>
      <c r="E320" s="1"/>
      <c r="F320" s="1"/>
    </row>
    <row r="321" spans="1:6">
      <c r="A321" s="1"/>
      <c r="B321" s="1"/>
      <c r="C321" s="1"/>
      <c r="D321" s="1"/>
      <c r="E321" s="1"/>
      <c r="F321" s="1"/>
    </row>
    <row r="322" spans="1:6">
      <c r="A322" s="1"/>
      <c r="B322" s="1"/>
      <c r="C322" s="1"/>
      <c r="D322" s="1"/>
      <c r="E322" s="1"/>
      <c r="F322" s="1"/>
    </row>
    <row r="323" spans="1:6">
      <c r="A323" s="1"/>
      <c r="B323" s="1"/>
      <c r="C323" s="1"/>
      <c r="D323" s="1"/>
      <c r="E323" s="1"/>
      <c r="F323" s="1"/>
    </row>
    <row r="324" spans="1:6">
      <c r="A324" s="1"/>
      <c r="B324" s="1"/>
      <c r="C324" s="1"/>
      <c r="D324" s="1"/>
      <c r="E324" s="1"/>
      <c r="F324" s="1"/>
    </row>
    <row r="325" spans="1:6">
      <c r="A325" s="1"/>
      <c r="B325" s="1"/>
      <c r="C325" s="1"/>
      <c r="D325" s="1"/>
      <c r="E325" s="1"/>
      <c r="F325" s="1"/>
    </row>
    <row r="326" spans="1:6">
      <c r="A326" s="1"/>
      <c r="B326" s="1"/>
      <c r="C326" s="1"/>
      <c r="D326" s="1"/>
      <c r="E326" s="1"/>
      <c r="F326" s="1"/>
    </row>
    <row r="327" spans="1:6">
      <c r="A327" s="1"/>
      <c r="B327" s="1"/>
      <c r="C327" s="1"/>
      <c r="D327" s="1"/>
      <c r="E327" s="1"/>
      <c r="F327" s="1"/>
    </row>
    <row r="328" spans="1:6">
      <c r="A328" s="1"/>
      <c r="B328" s="1"/>
      <c r="C328" s="1"/>
      <c r="D328" s="1"/>
      <c r="E328" s="1"/>
      <c r="F328" s="1"/>
    </row>
    <row r="329" spans="1:6">
      <c r="A329" s="1"/>
      <c r="B329" s="1"/>
      <c r="C329" s="1"/>
      <c r="D329" s="1"/>
      <c r="E329" s="1"/>
      <c r="F329" s="1"/>
    </row>
    <row r="330" spans="1:6">
      <c r="A330" s="1"/>
      <c r="B330" s="1"/>
      <c r="C330" s="1"/>
      <c r="D330" s="1"/>
      <c r="E330" s="1"/>
      <c r="F330" s="1"/>
    </row>
    <row r="331" spans="1:6">
      <c r="A331" s="1"/>
      <c r="B331" s="1"/>
      <c r="C331" s="1"/>
      <c r="D331" s="1"/>
      <c r="E331" s="1"/>
      <c r="F331" s="1"/>
    </row>
    <row r="332" spans="1:6">
      <c r="A332" s="1"/>
      <c r="B332" s="1"/>
      <c r="C332" s="1"/>
      <c r="D332" s="1"/>
      <c r="E332" s="1"/>
      <c r="F332" s="1"/>
    </row>
    <row r="333" spans="1:6">
      <c r="A333" s="1"/>
      <c r="B333" s="1"/>
      <c r="C333" s="1"/>
      <c r="D333" s="1"/>
      <c r="E333" s="1"/>
      <c r="F333" s="1"/>
    </row>
    <row r="334" spans="1:6">
      <c r="A334" s="1"/>
      <c r="B334" s="1"/>
      <c r="C334" s="1"/>
      <c r="D334" s="1"/>
      <c r="E334" s="1"/>
      <c r="F334" s="1"/>
    </row>
    <row r="335" spans="1:6">
      <c r="A335" s="1"/>
      <c r="B335" s="1"/>
      <c r="C335" s="1"/>
      <c r="D335" s="1"/>
      <c r="E335" s="1"/>
      <c r="F335" s="1"/>
    </row>
    <row r="336" spans="1:6">
      <c r="A336" s="1"/>
      <c r="B336" s="1"/>
      <c r="C336" s="1"/>
      <c r="D336" s="1"/>
      <c r="E336" s="1"/>
      <c r="F336" s="1"/>
    </row>
    <row r="337" spans="1:6">
      <c r="A337" s="1"/>
      <c r="B337" s="1"/>
      <c r="C337" s="1"/>
      <c r="D337" s="1"/>
      <c r="E337" s="1"/>
      <c r="F337" s="1"/>
    </row>
    <row r="338" spans="1:6">
      <c r="A338" s="1"/>
      <c r="B338" s="1"/>
      <c r="C338" s="1"/>
      <c r="D338" s="1"/>
      <c r="E338" s="1"/>
      <c r="F338" s="1"/>
    </row>
    <row r="339" spans="1:6">
      <c r="A339" s="1"/>
      <c r="B339" s="1"/>
      <c r="C339" s="1"/>
      <c r="D339" s="1"/>
      <c r="E339" s="1"/>
      <c r="F339" s="1"/>
    </row>
    <row r="340" spans="1:6">
      <c r="A340" s="1"/>
      <c r="B340" s="1"/>
      <c r="C340" s="1"/>
      <c r="D340" s="1"/>
      <c r="E340" s="1"/>
      <c r="F340" s="1"/>
    </row>
    <row r="341" spans="1:6">
      <c r="A341" s="1"/>
      <c r="B341" s="1"/>
      <c r="C341" s="1"/>
      <c r="D341" s="1"/>
      <c r="E341" s="1"/>
      <c r="F341" s="1"/>
    </row>
    <row r="342" spans="1:6">
      <c r="A342" s="1"/>
      <c r="B342" s="1"/>
      <c r="C342" s="1"/>
      <c r="D342" s="1"/>
      <c r="E342" s="1"/>
      <c r="F342" s="1"/>
    </row>
    <row r="343" spans="1:6">
      <c r="A343" s="1"/>
      <c r="B343" s="1"/>
      <c r="C343" s="1"/>
      <c r="D343" s="1"/>
      <c r="E343" s="1"/>
      <c r="F343" s="1"/>
    </row>
    <row r="344" spans="1:6">
      <c r="A344" s="1"/>
      <c r="B344" s="1"/>
      <c r="C344" s="1"/>
      <c r="D344" s="1"/>
      <c r="E344" s="1"/>
      <c r="F344" s="1"/>
    </row>
    <row r="345" spans="1:6">
      <c r="A345" s="1"/>
      <c r="B345" s="1"/>
      <c r="C345" s="1"/>
      <c r="D345" s="1"/>
      <c r="E345" s="1"/>
      <c r="F345" s="1"/>
    </row>
    <row r="346" spans="1:6">
      <c r="A346" s="1"/>
      <c r="B346" s="1"/>
      <c r="C346" s="1"/>
      <c r="D346" s="1"/>
      <c r="E346" s="1"/>
      <c r="F346" s="1"/>
    </row>
    <row r="347" spans="1:6">
      <c r="A347" s="1"/>
      <c r="B347" s="1"/>
      <c r="C347" s="1"/>
      <c r="D347" s="1"/>
      <c r="E347" s="1"/>
      <c r="F347" s="1"/>
    </row>
    <row r="348" spans="1:6">
      <c r="A348" s="1"/>
      <c r="B348" s="1"/>
      <c r="C348" s="1"/>
      <c r="D348" s="1"/>
      <c r="E348" s="1"/>
      <c r="F348" s="1"/>
    </row>
    <row r="349" spans="1:6">
      <c r="A349" s="1"/>
      <c r="B349" s="1"/>
      <c r="C349" s="1"/>
      <c r="D349" s="1"/>
      <c r="E349" s="1"/>
      <c r="F349" s="1"/>
    </row>
    <row r="350" spans="1:6">
      <c r="A350" s="1"/>
      <c r="B350" s="1"/>
      <c r="C350" s="1"/>
      <c r="D350" s="1"/>
      <c r="E350" s="1"/>
      <c r="F350" s="1"/>
    </row>
    <row r="351" spans="1:6">
      <c r="A351" s="1"/>
      <c r="B351" s="1"/>
      <c r="C351" s="1"/>
      <c r="D351" s="1"/>
      <c r="E351" s="1"/>
      <c r="F351" s="1"/>
    </row>
    <row r="352" spans="1:6">
      <c r="A352" s="1"/>
      <c r="B352" s="1"/>
      <c r="C352" s="1"/>
      <c r="D352" s="1"/>
      <c r="E352" s="1"/>
      <c r="F352" s="1"/>
    </row>
    <row r="353" spans="1:6">
      <c r="A353" s="1"/>
      <c r="B353" s="1"/>
      <c r="C353" s="1"/>
      <c r="D353" s="1"/>
      <c r="E353" s="1"/>
      <c r="F353" s="1"/>
    </row>
    <row r="354" spans="1:6">
      <c r="A354" s="1"/>
      <c r="B354" s="1"/>
      <c r="C354" s="1"/>
      <c r="D354" s="1"/>
      <c r="E354" s="1"/>
      <c r="F354" s="1"/>
    </row>
    <row r="355" spans="1:6">
      <c r="A355" s="1"/>
      <c r="B355" s="1"/>
      <c r="C355" s="1"/>
      <c r="D355" s="1"/>
      <c r="E355" s="1"/>
      <c r="F355" s="1"/>
    </row>
    <row r="356" spans="1:6">
      <c r="A356" s="1"/>
      <c r="B356" s="1"/>
      <c r="C356" s="1"/>
      <c r="D356" s="1"/>
      <c r="E356" s="1"/>
      <c r="F356" s="1"/>
    </row>
    <row r="357" spans="1:6">
      <c r="A357" s="1"/>
      <c r="B357" s="1"/>
      <c r="C357" s="1"/>
      <c r="D357" s="1"/>
      <c r="E357" s="1"/>
      <c r="F357" s="1"/>
    </row>
    <row r="358" spans="1:6">
      <c r="A358" s="1"/>
      <c r="B358" s="1"/>
      <c r="C358" s="1"/>
      <c r="D358" s="1"/>
      <c r="E358" s="1"/>
      <c r="F358" s="1"/>
    </row>
    <row r="359" spans="1:6">
      <c r="A359" s="1"/>
      <c r="B359" s="1"/>
      <c r="C359" s="1"/>
      <c r="D359" s="1"/>
      <c r="E359" s="1"/>
      <c r="F359" s="1"/>
    </row>
    <row r="360" spans="1:6">
      <c r="A360" s="1"/>
      <c r="B360" s="1"/>
      <c r="C360" s="1"/>
      <c r="D360" s="1"/>
      <c r="E360" s="1"/>
      <c r="F360" s="1"/>
    </row>
    <row r="361" spans="1:6">
      <c r="A361" s="1"/>
      <c r="B361" s="1"/>
      <c r="C361" s="1"/>
      <c r="D361" s="1"/>
      <c r="E361" s="1"/>
      <c r="F361" s="1"/>
    </row>
    <row r="362" spans="1:6">
      <c r="A362" s="1"/>
      <c r="B362" s="1"/>
      <c r="C362" s="1"/>
      <c r="D362" s="1"/>
      <c r="E362" s="1"/>
      <c r="F362" s="1"/>
    </row>
    <row r="363" spans="1:6">
      <c r="A363" s="1"/>
      <c r="B363" s="1"/>
      <c r="C363" s="1"/>
      <c r="D363" s="1"/>
      <c r="E363" s="1"/>
      <c r="F363" s="1"/>
    </row>
    <row r="364" spans="1:6">
      <c r="A364" s="1"/>
      <c r="B364" s="1"/>
      <c r="C364" s="1"/>
      <c r="D364" s="1"/>
      <c r="E364" s="1"/>
      <c r="F364" s="1"/>
    </row>
    <row r="365" spans="1:6">
      <c r="A365" s="1"/>
      <c r="B365" s="1"/>
      <c r="C365" s="1"/>
      <c r="D365" s="1"/>
      <c r="E365" s="1"/>
      <c r="F365" s="1"/>
    </row>
    <row r="366" spans="1:6">
      <c r="A366" s="1"/>
      <c r="B366" s="1"/>
      <c r="C366" s="1"/>
      <c r="D366" s="1"/>
      <c r="E366" s="1"/>
      <c r="F366" s="1"/>
    </row>
    <row r="367" spans="1:6">
      <c r="A367" s="1"/>
      <c r="B367" s="1"/>
      <c r="C367" s="1"/>
      <c r="D367" s="1"/>
      <c r="E367" s="1"/>
      <c r="F367" s="1"/>
    </row>
    <row r="368" spans="1:6">
      <c r="A368" s="1"/>
      <c r="B368" s="1"/>
      <c r="C368" s="1"/>
      <c r="D368" s="1"/>
      <c r="E368" s="1"/>
      <c r="F368" s="1"/>
    </row>
    <row r="369" spans="1:6">
      <c r="A369" s="1"/>
      <c r="B369" s="1"/>
      <c r="C369" s="1"/>
      <c r="D369" s="1"/>
      <c r="E369" s="1"/>
      <c r="F369" s="1"/>
    </row>
    <row r="370" spans="1:6">
      <c r="A370" s="1"/>
      <c r="B370" s="1"/>
      <c r="C370" s="1"/>
      <c r="D370" s="1"/>
      <c r="E370" s="1"/>
      <c r="F370" s="1"/>
    </row>
    <row r="371" spans="1:6">
      <c r="A371" s="1"/>
      <c r="B371" s="1"/>
      <c r="C371" s="1"/>
      <c r="D371" s="1"/>
      <c r="E371" s="1"/>
      <c r="F371" s="1"/>
    </row>
    <row r="372" spans="1:6">
      <c r="A372" s="1"/>
      <c r="B372" s="1"/>
      <c r="C372" s="1"/>
      <c r="D372" s="1"/>
      <c r="E372" s="1"/>
      <c r="F372" s="1"/>
    </row>
    <row r="373" spans="1:6">
      <c r="A373" s="1"/>
      <c r="B373" s="1"/>
      <c r="C373" s="1"/>
      <c r="D373" s="1"/>
      <c r="E373" s="1"/>
      <c r="F373" s="1"/>
    </row>
    <row r="374" spans="1:6">
      <c r="A374" s="1"/>
      <c r="B374" s="1"/>
      <c r="C374" s="1"/>
      <c r="D374" s="1"/>
      <c r="E374" s="1"/>
      <c r="F374" s="1"/>
    </row>
    <row r="375" spans="1:6">
      <c r="A375" s="1"/>
      <c r="B375" s="1"/>
      <c r="C375" s="1"/>
      <c r="D375" s="1"/>
      <c r="E375" s="1"/>
      <c r="F375" s="1"/>
    </row>
    <row r="376" spans="1:6">
      <c r="A376" s="1"/>
      <c r="B376" s="1"/>
      <c r="C376" s="1"/>
      <c r="D376" s="1"/>
      <c r="E376" s="1"/>
      <c r="F376" s="1"/>
    </row>
    <row r="377" spans="1:6">
      <c r="A377" s="1"/>
      <c r="B377" s="1"/>
      <c r="C377" s="1"/>
      <c r="D377" s="1"/>
      <c r="E377" s="1"/>
      <c r="F377" s="1"/>
    </row>
    <row r="378" spans="1:6">
      <c r="A378" s="1"/>
      <c r="B378" s="1"/>
      <c r="C378" s="1"/>
      <c r="D378" s="1"/>
      <c r="E378" s="1"/>
      <c r="F378" s="1"/>
    </row>
    <row r="379" spans="1:6">
      <c r="A379" s="1"/>
      <c r="B379" s="1"/>
      <c r="C379" s="1"/>
      <c r="D379" s="1"/>
      <c r="E379" s="1"/>
      <c r="F379" s="1"/>
    </row>
    <row r="380" spans="1:6">
      <c r="A380" s="1"/>
      <c r="B380" s="1"/>
      <c r="C380" s="1"/>
      <c r="D380" s="1"/>
      <c r="E380" s="1"/>
      <c r="F380" s="1"/>
    </row>
    <row r="381" spans="1:6">
      <c r="A381" s="1"/>
      <c r="B381" s="1"/>
      <c r="C381" s="1"/>
      <c r="D381" s="1"/>
      <c r="E381" s="1"/>
      <c r="F381" s="1"/>
    </row>
    <row r="382" spans="1:6">
      <c r="A382" s="1"/>
      <c r="B382" s="1"/>
      <c r="C382" s="1"/>
      <c r="D382" s="1"/>
      <c r="E382" s="1"/>
      <c r="F382" s="1"/>
    </row>
    <row r="383" spans="1:6">
      <c r="A383" s="1"/>
      <c r="B383" s="1"/>
      <c r="C383" s="1"/>
      <c r="D383" s="1"/>
      <c r="E383" s="1"/>
      <c r="F383" s="1"/>
    </row>
    <row r="384" spans="1:6">
      <c r="A384" s="1"/>
      <c r="B384" s="1"/>
      <c r="C384" s="1"/>
      <c r="D384" s="1"/>
      <c r="E384" s="1"/>
      <c r="F384" s="1"/>
    </row>
    <row r="385" spans="1:6">
      <c r="A385" s="1"/>
      <c r="B385" s="1"/>
      <c r="C385" s="1"/>
      <c r="D385" s="1"/>
      <c r="E385" s="1"/>
      <c r="F385" s="1"/>
    </row>
    <row r="386" spans="1:6">
      <c r="A386" s="1"/>
      <c r="B386" s="1"/>
      <c r="C386" s="1"/>
      <c r="D386" s="1"/>
      <c r="E386" s="1"/>
      <c r="F386" s="1"/>
    </row>
    <row r="387" spans="1:6">
      <c r="A387" s="1"/>
      <c r="B387" s="1"/>
      <c r="C387" s="1"/>
      <c r="D387" s="1"/>
      <c r="E387" s="1"/>
      <c r="F387" s="1"/>
    </row>
    <row r="388" spans="1:6">
      <c r="A388" s="1"/>
      <c r="B388" s="1"/>
      <c r="C388" s="1"/>
      <c r="D388" s="1"/>
      <c r="E388" s="1"/>
      <c r="F388" s="1"/>
    </row>
    <row r="389" spans="1:6">
      <c r="A389" s="1"/>
      <c r="B389" s="1"/>
      <c r="C389" s="1"/>
      <c r="D389" s="1"/>
      <c r="E389" s="1"/>
      <c r="F389" s="1"/>
    </row>
    <row r="390" spans="1:6">
      <c r="A390" s="1"/>
      <c r="B390" s="1"/>
      <c r="C390" s="1"/>
      <c r="D390" s="1"/>
      <c r="E390" s="1"/>
      <c r="F390" s="1"/>
    </row>
    <row r="391" spans="1:6">
      <c r="A391" s="1"/>
      <c r="B391" s="1"/>
      <c r="C391" s="1"/>
      <c r="D391" s="1"/>
      <c r="E391" s="1"/>
      <c r="F391" s="1"/>
    </row>
    <row r="392" spans="1:6">
      <c r="A392" s="1"/>
      <c r="B392" s="1"/>
      <c r="C392" s="1"/>
      <c r="D392" s="1"/>
      <c r="E392" s="1"/>
      <c r="F392" s="1"/>
    </row>
    <row r="393" spans="1:6">
      <c r="A393" s="1"/>
      <c r="B393" s="1"/>
      <c r="C393" s="1"/>
      <c r="D393" s="1"/>
      <c r="E393" s="1"/>
      <c r="F393" s="1"/>
    </row>
    <row r="394" spans="1:6">
      <c r="A394" s="1"/>
      <c r="B394" s="1"/>
      <c r="C394" s="1"/>
      <c r="D394" s="1"/>
      <c r="E394" s="1"/>
      <c r="F394" s="1"/>
    </row>
    <row r="395" spans="1:6">
      <c r="A395" s="1"/>
      <c r="B395" s="1"/>
      <c r="C395" s="1"/>
      <c r="D395" s="1"/>
      <c r="E395" s="1"/>
      <c r="F395" s="1"/>
    </row>
    <row r="396" spans="1:6">
      <c r="A396" s="1"/>
      <c r="B396" s="1"/>
      <c r="C396" s="1"/>
      <c r="D396" s="1"/>
      <c r="E396" s="1"/>
      <c r="F396" s="1"/>
    </row>
    <row r="397" spans="1:6">
      <c r="A397" s="1"/>
      <c r="B397" s="1"/>
      <c r="C397" s="1"/>
      <c r="D397" s="1"/>
      <c r="E397" s="1"/>
      <c r="F397" s="1"/>
    </row>
    <row r="398" spans="1:6">
      <c r="A398" s="1"/>
      <c r="B398" s="1"/>
      <c r="C398" s="1"/>
      <c r="D398" s="1"/>
      <c r="E398" s="1"/>
      <c r="F398" s="1"/>
    </row>
    <row r="399" spans="1:6">
      <c r="A399" s="1"/>
      <c r="B399" s="1"/>
      <c r="C399" s="1"/>
      <c r="D399" s="1"/>
      <c r="E399" s="1"/>
      <c r="F399" s="1"/>
    </row>
    <row r="400" spans="1:6">
      <c r="A400" s="1"/>
      <c r="B400" s="1"/>
      <c r="C400" s="1"/>
      <c r="D400" s="1"/>
      <c r="E400" s="1"/>
      <c r="F400" s="1"/>
    </row>
    <row r="401" spans="1:6">
      <c r="A401" s="1"/>
      <c r="B401" s="1"/>
      <c r="C401" s="1"/>
      <c r="D401" s="1"/>
      <c r="E401" s="1"/>
      <c r="F401" s="1"/>
    </row>
    <row r="402" spans="1:6">
      <c r="A402" s="1"/>
      <c r="B402" s="1"/>
      <c r="C402" s="1"/>
      <c r="D402" s="1"/>
      <c r="E402" s="1"/>
      <c r="F402" s="1"/>
    </row>
    <row r="403" spans="1:6">
      <c r="A403" s="1"/>
      <c r="B403" s="1"/>
      <c r="C403" s="1"/>
      <c r="D403" s="1"/>
      <c r="E403" s="1"/>
      <c r="F403" s="1"/>
    </row>
    <row r="404" spans="1:6">
      <c r="A404" s="1"/>
      <c r="B404" s="1"/>
      <c r="C404" s="1"/>
      <c r="D404" s="1"/>
      <c r="E404" s="1"/>
      <c r="F404" s="1"/>
    </row>
    <row r="405" spans="1:6">
      <c r="A405" s="1"/>
      <c r="B405" s="1"/>
      <c r="C405" s="1"/>
      <c r="D405" s="1"/>
      <c r="E405" s="1"/>
      <c r="F405" s="1"/>
    </row>
    <row r="406" spans="1:6">
      <c r="A406" s="1"/>
      <c r="B406" s="1"/>
      <c r="C406" s="1"/>
      <c r="D406" s="1"/>
      <c r="E406" s="1"/>
      <c r="F406" s="1"/>
    </row>
    <row r="407" spans="1:6">
      <c r="A407" s="1"/>
      <c r="B407" s="1"/>
      <c r="C407" s="1"/>
      <c r="D407" s="1"/>
      <c r="E407" s="1"/>
      <c r="F407" s="1"/>
    </row>
    <row r="408" spans="1:6">
      <c r="A408" s="1"/>
      <c r="B408" s="1"/>
      <c r="C408" s="1"/>
      <c r="D408" s="1"/>
      <c r="E408" s="1"/>
      <c r="F408" s="1"/>
    </row>
    <row r="409" spans="1:6">
      <c r="A409" s="1"/>
      <c r="B409" s="1"/>
      <c r="C409" s="1"/>
      <c r="D409" s="1"/>
      <c r="E409" s="1"/>
      <c r="F409" s="1"/>
    </row>
    <row r="410" spans="1:6">
      <c r="A410" s="1"/>
      <c r="B410" s="1"/>
      <c r="C410" s="1"/>
      <c r="D410" s="1"/>
      <c r="E410" s="1"/>
      <c r="F410" s="1"/>
    </row>
    <row r="411" spans="1:6">
      <c r="A411" s="1"/>
      <c r="B411" s="1"/>
      <c r="C411" s="1"/>
      <c r="D411" s="1"/>
      <c r="E411" s="1"/>
      <c r="F411" s="1"/>
    </row>
    <row r="412" spans="1:6">
      <c r="A412" s="1"/>
      <c r="B412" s="1"/>
      <c r="C412" s="1"/>
      <c r="D412" s="1"/>
      <c r="E412" s="1"/>
      <c r="F412" s="1"/>
    </row>
    <row r="413" spans="1:6">
      <c r="A413" s="1"/>
      <c r="B413" s="1"/>
      <c r="C413" s="1"/>
      <c r="D413" s="1"/>
      <c r="E413" s="1"/>
      <c r="F413" s="1"/>
    </row>
    <row r="414" spans="1:6">
      <c r="A414" s="1"/>
      <c r="B414" s="1"/>
      <c r="C414" s="1"/>
      <c r="D414" s="1"/>
      <c r="E414" s="1"/>
      <c r="F414" s="1"/>
    </row>
    <row r="415" spans="1:6">
      <c r="A415" s="1"/>
      <c r="B415" s="1"/>
      <c r="C415" s="1"/>
      <c r="D415" s="1"/>
      <c r="E415" s="1"/>
      <c r="F415" s="1"/>
    </row>
    <row r="416" spans="1:6">
      <c r="A416" s="1"/>
      <c r="B416" s="1"/>
      <c r="C416" s="1"/>
      <c r="D416" s="1"/>
      <c r="E416" s="1"/>
      <c r="F416" s="1"/>
    </row>
    <row r="417" spans="1:6">
      <c r="A417" s="1"/>
      <c r="B417" s="1"/>
      <c r="C417" s="1"/>
      <c r="D417" s="1"/>
      <c r="E417" s="1"/>
      <c r="F417" s="1"/>
    </row>
    <row r="418" spans="1:6">
      <c r="A418" s="1"/>
      <c r="B418" s="1"/>
      <c r="C418" s="1"/>
      <c r="D418" s="1"/>
      <c r="E418" s="1"/>
      <c r="F418" s="1"/>
    </row>
    <row r="419" spans="1:6">
      <c r="A419" s="1"/>
      <c r="B419" s="1"/>
      <c r="C419" s="1"/>
      <c r="D419" s="1"/>
      <c r="E419" s="1"/>
      <c r="F419" s="1"/>
    </row>
    <row r="420" spans="1:6">
      <c r="A420" s="1"/>
      <c r="B420" s="1"/>
      <c r="C420" s="1"/>
      <c r="D420" s="1"/>
      <c r="E420" s="1"/>
      <c r="F420" s="1"/>
    </row>
    <row r="421" spans="1:6">
      <c r="A421" s="1"/>
      <c r="B421" s="1"/>
      <c r="C421" s="1"/>
      <c r="D421" s="1"/>
      <c r="E421" s="1"/>
      <c r="F421" s="1"/>
    </row>
    <row r="422" spans="1:6">
      <c r="A422" s="1"/>
      <c r="B422" s="1"/>
      <c r="C422" s="1"/>
      <c r="D422" s="1"/>
      <c r="E422" s="1"/>
      <c r="F422" s="1"/>
    </row>
    <row r="423" spans="1:6">
      <c r="A423" s="1"/>
      <c r="B423" s="1"/>
      <c r="C423" s="1"/>
      <c r="D423" s="1"/>
      <c r="E423" s="1"/>
      <c r="F423" s="1"/>
    </row>
    <row r="424" spans="1:6">
      <c r="A424" s="1"/>
      <c r="B424" s="1"/>
      <c r="C424" s="1"/>
      <c r="D424" s="1"/>
      <c r="E424" s="1"/>
      <c r="F424" s="1"/>
    </row>
    <row r="425" spans="1:6">
      <c r="A425" s="1"/>
      <c r="B425" s="1"/>
      <c r="C425" s="1"/>
      <c r="D425" s="1"/>
      <c r="E425" s="1"/>
      <c r="F425" s="1"/>
    </row>
    <row r="426" spans="1:6">
      <c r="A426" s="1"/>
      <c r="B426" s="1"/>
      <c r="C426" s="1"/>
      <c r="D426" s="1"/>
      <c r="E426" s="1"/>
      <c r="F426" s="1"/>
    </row>
    <row r="427" spans="1:6">
      <c r="A427" s="1"/>
      <c r="B427" s="1"/>
      <c r="C427" s="1"/>
      <c r="D427" s="1"/>
      <c r="E427" s="1"/>
      <c r="F427" s="1"/>
    </row>
    <row r="428" spans="1:6">
      <c r="A428" s="1"/>
      <c r="B428" s="1"/>
      <c r="C428" s="1"/>
      <c r="D428" s="1"/>
      <c r="E428" s="1"/>
      <c r="F428" s="1"/>
    </row>
    <row r="429" spans="1:6">
      <c r="A429" s="1"/>
      <c r="B429" s="1"/>
      <c r="C429" s="1"/>
      <c r="D429" s="1"/>
      <c r="E429" s="1"/>
      <c r="F429" s="1"/>
    </row>
    <row r="430" spans="1:6">
      <c r="A430" s="1"/>
      <c r="B430" s="1"/>
      <c r="C430" s="1"/>
      <c r="D430" s="1"/>
      <c r="E430" s="1"/>
      <c r="F430" s="1"/>
    </row>
    <row r="431" spans="1:6">
      <c r="A431" s="1"/>
      <c r="B431" s="1"/>
      <c r="C431" s="1"/>
      <c r="D431" s="1"/>
      <c r="E431" s="1"/>
      <c r="F431" s="1"/>
    </row>
    <row r="432" spans="1:6">
      <c r="A432" s="1"/>
      <c r="B432" s="1"/>
      <c r="C432" s="1"/>
      <c r="D432" s="1"/>
      <c r="E432" s="1"/>
      <c r="F432" s="1"/>
    </row>
    <row r="433" spans="1:6">
      <c r="A433" s="1"/>
      <c r="B433" s="1"/>
      <c r="C433" s="1"/>
      <c r="D433" s="1"/>
      <c r="E433" s="1"/>
      <c r="F433" s="1"/>
    </row>
    <row r="434" spans="1:6">
      <c r="A434" s="1"/>
      <c r="B434" s="1"/>
      <c r="C434" s="1"/>
      <c r="D434" s="1"/>
      <c r="E434" s="1"/>
      <c r="F434" s="1"/>
    </row>
    <row r="435" spans="1:6">
      <c r="A435" s="1"/>
      <c r="B435" s="1"/>
      <c r="C435" s="1"/>
      <c r="D435" s="1"/>
      <c r="E435" s="1"/>
      <c r="F435" s="1"/>
    </row>
    <row r="436" spans="1:6">
      <c r="A436" s="1"/>
      <c r="B436" s="1"/>
      <c r="C436" s="1"/>
      <c r="D436" s="1"/>
      <c r="E436" s="1"/>
      <c r="F436" s="1"/>
    </row>
    <row r="437" spans="1:6">
      <c r="A437" s="1"/>
      <c r="B437" s="1"/>
      <c r="C437" s="1"/>
      <c r="D437" s="1"/>
      <c r="E437" s="1"/>
      <c r="F437" s="1"/>
    </row>
    <row r="438" spans="1:6">
      <c r="A438" s="1"/>
      <c r="B438" s="1"/>
      <c r="C438" s="1"/>
      <c r="D438" s="1"/>
      <c r="E438" s="1"/>
      <c r="F438" s="1"/>
    </row>
    <row r="439" spans="1:6">
      <c r="A439" s="1"/>
      <c r="B439" s="1"/>
      <c r="C439" s="1"/>
      <c r="D439" s="1"/>
      <c r="E439" s="1"/>
      <c r="F439" s="1"/>
    </row>
    <row r="440" spans="1:6">
      <c r="A440" s="1"/>
      <c r="B440" s="1"/>
      <c r="C440" s="1"/>
      <c r="D440" s="1"/>
      <c r="E440" s="1"/>
      <c r="F440" s="1"/>
    </row>
    <row r="441" spans="1:6">
      <c r="A441" s="1"/>
      <c r="B441" s="1"/>
      <c r="C441" s="1"/>
      <c r="D441" s="1"/>
      <c r="E441" s="1"/>
      <c r="F441" s="1"/>
    </row>
    <row r="442" spans="1:6">
      <c r="A442" s="1"/>
      <c r="B442" s="1"/>
      <c r="C442" s="1"/>
      <c r="D442" s="1"/>
      <c r="E442" s="1"/>
      <c r="F442" s="1"/>
    </row>
    <row r="443" spans="1:6">
      <c r="A443" s="1"/>
      <c r="B443" s="1"/>
      <c r="C443" s="1"/>
      <c r="D443" s="1"/>
      <c r="E443" s="1"/>
      <c r="F443" s="1"/>
    </row>
    <row r="444" spans="1:6">
      <c r="A444" s="1"/>
      <c r="B444" s="1"/>
      <c r="C444" s="1"/>
      <c r="D444" s="1"/>
      <c r="E444" s="1"/>
      <c r="F444" s="1"/>
    </row>
    <row r="445" spans="1:6">
      <c r="A445" s="1"/>
      <c r="B445" s="1"/>
      <c r="C445" s="1"/>
      <c r="D445" s="1"/>
      <c r="E445" s="1"/>
      <c r="F445" s="1"/>
    </row>
    <row r="446" spans="1:6">
      <c r="A446" s="1"/>
      <c r="B446" s="1"/>
      <c r="C446" s="1"/>
      <c r="D446" s="1"/>
      <c r="E446" s="1"/>
      <c r="F446" s="1"/>
    </row>
    <row r="447" spans="1:6">
      <c r="A447" s="1"/>
      <c r="B447" s="1"/>
      <c r="C447" s="1"/>
      <c r="D447" s="1"/>
      <c r="E447" s="1"/>
      <c r="F447" s="1"/>
    </row>
    <row r="448" spans="1:6">
      <c r="A448" s="1"/>
      <c r="B448" s="1"/>
      <c r="C448" s="1"/>
      <c r="D448" s="1"/>
      <c r="E448" s="1"/>
      <c r="F448" s="1"/>
    </row>
    <row r="449" spans="1:6">
      <c r="A449" s="1"/>
      <c r="B449" s="1"/>
      <c r="C449" s="1"/>
      <c r="D449" s="1"/>
      <c r="E449" s="1"/>
      <c r="F449" s="1"/>
    </row>
    <row r="450" spans="1:6">
      <c r="A450" s="1"/>
      <c r="B450" s="1"/>
      <c r="C450" s="1"/>
      <c r="D450" s="1"/>
      <c r="E450" s="1"/>
      <c r="F450" s="1"/>
    </row>
    <row r="451" spans="1:6">
      <c r="A451" s="1"/>
      <c r="B451" s="1"/>
      <c r="C451" s="1"/>
      <c r="D451" s="1"/>
      <c r="E451" s="1"/>
      <c r="F451" s="1"/>
    </row>
    <row r="452" spans="1:6">
      <c r="A452" s="1"/>
      <c r="B452" s="1"/>
      <c r="C452" s="1"/>
      <c r="D452" s="1"/>
      <c r="E452" s="1"/>
      <c r="F452" s="1"/>
    </row>
    <row r="453" spans="1:6">
      <c r="A453" s="1"/>
      <c r="B453" s="1"/>
      <c r="C453" s="1"/>
      <c r="D453" s="1"/>
      <c r="E453" s="1"/>
      <c r="F453" s="1"/>
    </row>
    <row r="454" spans="1:6">
      <c r="A454" s="1"/>
      <c r="B454" s="1"/>
      <c r="C454" s="1"/>
      <c r="D454" s="1"/>
      <c r="E454" s="1"/>
      <c r="F454" s="1"/>
    </row>
    <row r="455" spans="1:6">
      <c r="A455" s="1"/>
      <c r="B455" s="1"/>
      <c r="C455" s="1"/>
      <c r="D455" s="1"/>
      <c r="E455" s="1"/>
      <c r="F455" s="1"/>
    </row>
    <row r="456" spans="1:6">
      <c r="A456" s="1"/>
      <c r="B456" s="1"/>
      <c r="C456" s="1"/>
      <c r="D456" s="1"/>
      <c r="E456" s="1"/>
      <c r="F456" s="1"/>
    </row>
    <row r="457" spans="1:6">
      <c r="A457" s="1"/>
      <c r="B457" s="1"/>
      <c r="C457" s="1"/>
      <c r="D457" s="1"/>
      <c r="E457" s="1"/>
      <c r="F457" s="1"/>
    </row>
    <row r="458" spans="1:6">
      <c r="A458" s="1"/>
      <c r="B458" s="1"/>
      <c r="C458" s="1"/>
      <c r="D458" s="1"/>
      <c r="E458" s="1"/>
      <c r="F458" s="1"/>
    </row>
    <row r="459" spans="1:6">
      <c r="A459" s="1"/>
      <c r="B459" s="1"/>
      <c r="C459" s="1"/>
      <c r="D459" s="1"/>
      <c r="E459" s="1"/>
      <c r="F459" s="1"/>
    </row>
    <row r="460" spans="1:6">
      <c r="A460" s="1"/>
      <c r="B460" s="1"/>
      <c r="C460" s="1"/>
      <c r="D460" s="1"/>
      <c r="E460" s="1"/>
      <c r="F460" s="1"/>
    </row>
    <row r="461" spans="1:6">
      <c r="A461" s="1"/>
      <c r="B461" s="1"/>
      <c r="C461" s="1"/>
      <c r="D461" s="1"/>
      <c r="E461" s="1"/>
      <c r="F461" s="1"/>
    </row>
    <row r="462" spans="1:6">
      <c r="A462" s="1"/>
      <c r="B462" s="1"/>
      <c r="C462" s="1"/>
      <c r="D462" s="1"/>
      <c r="E462" s="1"/>
      <c r="F462" s="1"/>
    </row>
    <row r="463" spans="1:6">
      <c r="A463" s="1"/>
      <c r="B463" s="1"/>
      <c r="C463" s="1"/>
      <c r="D463" s="1"/>
      <c r="E463" s="1"/>
      <c r="F463" s="1"/>
    </row>
    <row r="464" spans="1:6">
      <c r="A464" s="1"/>
      <c r="B464" s="1"/>
      <c r="C464" s="1"/>
      <c r="D464" s="1"/>
      <c r="E464" s="1"/>
      <c r="F464" s="1"/>
    </row>
    <row r="465" spans="1:6">
      <c r="A465" s="1"/>
      <c r="B465" s="1"/>
      <c r="C465" s="1"/>
      <c r="D465" s="1"/>
      <c r="E465" s="1"/>
      <c r="F465" s="1"/>
    </row>
    <row r="466" spans="1:6">
      <c r="A466" s="1"/>
      <c r="B466" s="1"/>
      <c r="C466" s="1"/>
      <c r="D466" s="1"/>
      <c r="E466" s="1"/>
      <c r="F466" s="1"/>
    </row>
    <row r="467" spans="1:6">
      <c r="A467" s="1"/>
      <c r="B467" s="1"/>
      <c r="C467" s="1"/>
      <c r="D467" s="1"/>
      <c r="E467" s="1"/>
      <c r="F467" s="1"/>
    </row>
    <row r="468" spans="1:6">
      <c r="A468" s="1"/>
      <c r="B468" s="1"/>
      <c r="C468" s="1"/>
      <c r="D468" s="1"/>
      <c r="E468" s="1"/>
      <c r="F468" s="1"/>
    </row>
    <row r="469" spans="1:6">
      <c r="A469" s="1"/>
      <c r="B469" s="1"/>
      <c r="C469" s="1"/>
      <c r="D469" s="1"/>
      <c r="E469" s="1"/>
      <c r="F469" s="1"/>
    </row>
    <row r="470" spans="1:6">
      <c r="A470" s="1"/>
      <c r="B470" s="1"/>
      <c r="C470" s="1"/>
      <c r="D470" s="1"/>
      <c r="E470" s="1"/>
      <c r="F470" s="1"/>
    </row>
    <row r="471" spans="1:6">
      <c r="A471" s="1"/>
      <c r="B471" s="1"/>
      <c r="C471" s="1"/>
      <c r="D471" s="1"/>
      <c r="E471" s="1"/>
      <c r="F471" s="1"/>
    </row>
    <row r="472" spans="1:6">
      <c r="A472" s="1"/>
      <c r="B472" s="1"/>
      <c r="C472" s="1"/>
      <c r="D472" s="1"/>
      <c r="E472" s="1"/>
      <c r="F472" s="1"/>
    </row>
    <row r="473" spans="1:6">
      <c r="A473" s="1"/>
      <c r="B473" s="1"/>
      <c r="C473" s="1"/>
      <c r="D473" s="1"/>
      <c r="E473" s="1"/>
      <c r="F473" s="1"/>
    </row>
    <row r="474" spans="1:6">
      <c r="A474" s="1"/>
      <c r="B474" s="1"/>
      <c r="C474" s="1"/>
      <c r="D474" s="1"/>
      <c r="E474" s="1"/>
      <c r="F474" s="1"/>
    </row>
    <row r="475" spans="1:6">
      <c r="A475" s="1"/>
      <c r="B475" s="1"/>
      <c r="C475" s="1"/>
      <c r="D475" s="1"/>
      <c r="E475" s="1"/>
      <c r="F475" s="1"/>
    </row>
    <row r="476" spans="1:6">
      <c r="A476" s="1"/>
      <c r="B476" s="1"/>
      <c r="C476" s="1"/>
      <c r="D476" s="1"/>
      <c r="E476" s="1"/>
      <c r="F476" s="1"/>
    </row>
    <row r="477" spans="1:6">
      <c r="A477" s="1"/>
      <c r="B477" s="1"/>
      <c r="C477" s="1"/>
      <c r="D477" s="1"/>
      <c r="E477" s="1"/>
      <c r="F477" s="1"/>
    </row>
    <row r="478" spans="1:6">
      <c r="A478" s="1"/>
      <c r="B478" s="1"/>
      <c r="C478" s="1"/>
      <c r="D478" s="1"/>
      <c r="E478" s="1"/>
      <c r="F478" s="1"/>
    </row>
    <row r="479" spans="1:6">
      <c r="A479" s="1"/>
      <c r="B479" s="1"/>
      <c r="C479" s="1"/>
      <c r="D479" s="1"/>
      <c r="E479" s="1"/>
      <c r="F479" s="1"/>
    </row>
    <row r="480" spans="1:6">
      <c r="A480" s="1"/>
      <c r="B480" s="1"/>
      <c r="C480" s="1"/>
      <c r="D480" s="1"/>
      <c r="E480" s="1"/>
      <c r="F480" s="1"/>
    </row>
    <row r="481" spans="1:6">
      <c r="A481" s="1"/>
      <c r="B481" s="1"/>
      <c r="C481" s="1"/>
      <c r="D481" s="1"/>
      <c r="E481" s="1"/>
      <c r="F481" s="1"/>
    </row>
    <row r="482" spans="1:6">
      <c r="A482" s="1"/>
      <c r="B482" s="1"/>
      <c r="C482" s="1"/>
      <c r="D482" s="1"/>
      <c r="E482" s="1"/>
      <c r="F482" s="1"/>
    </row>
    <row r="483" spans="1:6">
      <c r="A483" s="1"/>
      <c r="B483" s="1"/>
      <c r="C483" s="1"/>
      <c r="D483" s="1"/>
      <c r="E483" s="1"/>
      <c r="F483" s="1"/>
    </row>
    <row r="484" spans="1:6">
      <c r="A484" s="1"/>
      <c r="B484" s="1"/>
      <c r="C484" s="1"/>
      <c r="D484" s="1"/>
      <c r="E484" s="1"/>
      <c r="F484" s="1"/>
    </row>
    <row r="485" spans="1:6">
      <c r="A485" s="1"/>
      <c r="B485" s="1"/>
      <c r="C485" s="1"/>
      <c r="D485" s="1"/>
      <c r="E485" s="1"/>
      <c r="F485" s="1"/>
    </row>
    <row r="486" spans="1:6">
      <c r="A486" s="1"/>
      <c r="B486" s="1"/>
      <c r="C486" s="1"/>
      <c r="D486" s="1"/>
      <c r="E486" s="1"/>
      <c r="F486" s="1"/>
    </row>
    <row r="487" spans="1:6">
      <c r="A487" s="1"/>
      <c r="B487" s="1"/>
      <c r="C487" s="1"/>
      <c r="D487" s="1"/>
      <c r="E487" s="1"/>
      <c r="F487" s="1"/>
    </row>
    <row r="488" spans="1:6">
      <c r="A488" s="1"/>
      <c r="B488" s="1"/>
      <c r="C488" s="1"/>
      <c r="D488" s="1"/>
      <c r="E488" s="1"/>
      <c r="F488" s="1"/>
    </row>
    <row r="489" spans="1:6">
      <c r="A489" s="1"/>
      <c r="B489" s="1"/>
      <c r="C489" s="1"/>
      <c r="D489" s="1"/>
      <c r="E489" s="1"/>
      <c r="F489" s="1"/>
    </row>
    <row r="490" spans="1:6">
      <c r="A490" s="1"/>
      <c r="B490" s="1"/>
      <c r="C490" s="1"/>
      <c r="D490" s="1"/>
      <c r="E490" s="1"/>
      <c r="F490" s="1"/>
    </row>
    <row r="491" spans="1:6">
      <c r="A491" s="1"/>
      <c r="B491" s="1"/>
      <c r="C491" s="1"/>
      <c r="D491" s="1"/>
      <c r="E491" s="1"/>
      <c r="F491" s="1"/>
    </row>
    <row r="492" spans="1:6">
      <c r="A492" s="1"/>
      <c r="B492" s="1"/>
      <c r="C492" s="1"/>
      <c r="D492" s="1"/>
      <c r="E492" s="1"/>
      <c r="F492" s="1"/>
    </row>
    <row r="493" spans="1:6">
      <c r="A493" s="1"/>
      <c r="B493" s="1"/>
      <c r="C493" s="1"/>
      <c r="D493" s="1"/>
      <c r="E493" s="1"/>
      <c r="F493" s="1"/>
    </row>
    <row r="494" spans="1:6">
      <c r="A494" s="1"/>
      <c r="B494" s="1"/>
      <c r="C494" s="1"/>
      <c r="D494" s="1"/>
      <c r="E494" s="1"/>
      <c r="F494" s="1"/>
    </row>
    <row r="495" spans="1:6">
      <c r="A495" s="1"/>
      <c r="B495" s="1"/>
      <c r="C495" s="1"/>
      <c r="D495" s="1"/>
      <c r="E495" s="1"/>
      <c r="F495" s="1"/>
    </row>
    <row r="496" spans="1:6">
      <c r="A496" s="1"/>
      <c r="B496" s="1"/>
      <c r="C496" s="1"/>
      <c r="D496" s="1"/>
      <c r="E496" s="1"/>
      <c r="F496" s="1"/>
    </row>
    <row r="497" spans="1:6">
      <c r="A497" s="1"/>
      <c r="B497" s="1"/>
      <c r="C497" s="1"/>
      <c r="D497" s="1"/>
      <c r="E497" s="1"/>
      <c r="F497" s="1"/>
    </row>
    <row r="498" spans="1:6">
      <c r="A498" s="1"/>
      <c r="B498" s="1"/>
      <c r="C498" s="1"/>
      <c r="D498" s="1"/>
      <c r="E498" s="1"/>
      <c r="F498" s="1"/>
    </row>
    <row r="499" spans="1:6">
      <c r="A499" s="1"/>
      <c r="B499" s="1"/>
      <c r="C499" s="1"/>
      <c r="D499" s="1"/>
      <c r="E499" s="1"/>
      <c r="F499" s="1"/>
    </row>
    <row r="500" spans="1:6">
      <c r="A500" s="1"/>
      <c r="B500" s="1"/>
      <c r="C500" s="1"/>
      <c r="D500" s="1"/>
      <c r="E500" s="1"/>
      <c r="F500" s="1"/>
    </row>
  </sheetData>
  <printOptions horizontalCentered="1"/>
  <pageMargins left="0.7" right="0.7" top="0.75" bottom="0.75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74"/>
  <sheetViews>
    <sheetView workbookViewId="0">
      <pane ySplit="8" topLeftCell="A9" activePane="bottomLeft" state="frozen"/>
      <selection pane="bottomLeft" activeCell="AD172" sqref="AD172"/>
    </sheetView>
  </sheetViews>
  <sheetFormatPr defaultRowHeight="15"/>
  <cols>
    <col min="1" max="1" width="4.7109375" hidden="1" customWidth="1"/>
    <col min="2" max="2" width="6.7109375" customWidth="1"/>
    <col min="3" max="3" width="10.7109375" customWidth="1"/>
    <col min="4" max="4" width="46" customWidth="1"/>
    <col min="5" max="5" width="5.7109375" customWidth="1"/>
    <col min="6" max="7" width="9.7109375" customWidth="1"/>
    <col min="8" max="9" width="11.7109375" customWidth="1"/>
    <col min="10" max="15" width="0" hidden="1" customWidth="1"/>
    <col min="16" max="16" width="9.7109375" customWidth="1"/>
    <col min="17" max="18" width="0" hidden="1" customWidth="1"/>
    <col min="19" max="19" width="8.85546875" customWidth="1"/>
    <col min="20" max="26" width="0" hidden="1" customWidth="1"/>
    <col min="27" max="27" width="6.7109375" customWidth="1"/>
  </cols>
  <sheetData>
    <row r="1" spans="1:26">
      <c r="A1" s="3"/>
      <c r="B1" s="5" t="s">
        <v>18</v>
      </c>
      <c r="C1" s="3"/>
      <c r="D1" s="3"/>
      <c r="E1" s="5" t="s">
        <v>17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S1" s="3"/>
      <c r="W1">
        <v>30.126000000000001</v>
      </c>
    </row>
    <row r="2" spans="1:26">
      <c r="A2" s="3"/>
      <c r="B2" s="5" t="s">
        <v>22</v>
      </c>
      <c r="C2" s="3"/>
      <c r="D2" s="3"/>
      <c r="E2" s="5" t="s">
        <v>15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  <c r="S2" s="3"/>
    </row>
    <row r="3" spans="1:26">
      <c r="A3" s="3"/>
      <c r="B3" s="5" t="s">
        <v>21</v>
      </c>
      <c r="C3" s="3"/>
      <c r="D3" s="3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S3" s="3"/>
    </row>
    <row r="4" spans="1:26">
      <c r="A4" s="3"/>
      <c r="B4" s="5" t="s">
        <v>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S4" s="3"/>
    </row>
    <row r="5" spans="1:26">
      <c r="A5" s="3"/>
      <c r="B5" s="5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S5" s="3"/>
    </row>
    <row r="6" spans="1:26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S6" s="3"/>
    </row>
    <row r="7" spans="1:26">
      <c r="A7" s="12"/>
      <c r="B7" s="13" t="s">
        <v>58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S7" s="12"/>
    </row>
    <row r="8" spans="1:26" ht="15.75">
      <c r="A8" s="164" t="s">
        <v>79</v>
      </c>
      <c r="B8" s="164" t="s">
        <v>80</v>
      </c>
      <c r="C8" s="164" t="s">
        <v>81</v>
      </c>
      <c r="D8" s="164" t="s">
        <v>82</v>
      </c>
      <c r="E8" s="164" t="s">
        <v>83</v>
      </c>
      <c r="F8" s="164" t="s">
        <v>84</v>
      </c>
      <c r="G8" s="164" t="s">
        <v>49</v>
      </c>
      <c r="H8" s="164" t="s">
        <v>50</v>
      </c>
      <c r="I8" s="164" t="s">
        <v>85</v>
      </c>
      <c r="J8" s="164"/>
      <c r="K8" s="164"/>
      <c r="L8" s="164"/>
      <c r="M8" s="164"/>
      <c r="N8" s="164"/>
      <c r="O8" s="164"/>
      <c r="P8" s="164" t="s">
        <v>86</v>
      </c>
      <c r="Q8" s="161"/>
      <c r="R8" s="161"/>
      <c r="S8" s="164" t="s">
        <v>87</v>
      </c>
      <c r="T8" s="162"/>
      <c r="U8" s="162"/>
      <c r="V8" s="162"/>
      <c r="W8" s="162"/>
      <c r="X8" s="162"/>
      <c r="Y8" s="162"/>
      <c r="Z8" s="162"/>
    </row>
    <row r="9" spans="1:26">
      <c r="A9" s="150"/>
      <c r="B9" s="150"/>
      <c r="C9" s="165"/>
      <c r="D9" s="154" t="s">
        <v>59</v>
      </c>
      <c r="E9" s="150"/>
      <c r="F9" s="166"/>
      <c r="G9" s="151"/>
      <c r="H9" s="151"/>
      <c r="I9" s="151"/>
      <c r="J9" s="150"/>
      <c r="K9" s="150"/>
      <c r="L9" s="150"/>
      <c r="M9" s="150"/>
      <c r="N9" s="150"/>
      <c r="O9" s="150"/>
      <c r="P9" s="150"/>
      <c r="Q9" s="153"/>
      <c r="R9" s="153"/>
      <c r="S9" s="150"/>
      <c r="T9" s="153"/>
      <c r="U9" s="153"/>
      <c r="V9" s="153"/>
      <c r="W9" s="153"/>
      <c r="X9" s="153"/>
      <c r="Y9" s="153"/>
      <c r="Z9" s="153"/>
    </row>
    <row r="10" spans="1:26">
      <c r="A10" s="156"/>
      <c r="B10" s="156"/>
      <c r="C10" s="156"/>
      <c r="D10" s="156" t="s">
        <v>60</v>
      </c>
      <c r="E10" s="156"/>
      <c r="F10" s="167"/>
      <c r="G10" s="157"/>
      <c r="H10" s="157"/>
      <c r="I10" s="157"/>
      <c r="J10" s="156"/>
      <c r="K10" s="156"/>
      <c r="L10" s="156"/>
      <c r="M10" s="156"/>
      <c r="N10" s="156"/>
      <c r="O10" s="156"/>
      <c r="P10" s="156"/>
      <c r="Q10" s="153"/>
      <c r="R10" s="153"/>
      <c r="S10" s="156"/>
      <c r="T10" s="153"/>
      <c r="U10" s="153"/>
      <c r="V10" s="153"/>
      <c r="W10" s="153"/>
      <c r="X10" s="153"/>
      <c r="Y10" s="153"/>
      <c r="Z10" s="153"/>
    </row>
    <row r="11" spans="1:26" ht="24.95" customHeight="1">
      <c r="A11" s="171"/>
      <c r="B11" s="168" t="s">
        <v>88</v>
      </c>
      <c r="C11" s="172" t="s">
        <v>89</v>
      </c>
      <c r="D11" s="168" t="s">
        <v>90</v>
      </c>
      <c r="E11" s="168" t="s">
        <v>91</v>
      </c>
      <c r="F11" s="169">
        <v>120.43</v>
      </c>
      <c r="G11" s="170"/>
      <c r="H11" s="170"/>
      <c r="I11" s="170"/>
      <c r="J11" s="168">
        <f t="shared" ref="J11:J35" si="0">ROUND(F11*(N11),2)</f>
        <v>0</v>
      </c>
      <c r="K11" s="1">
        <f t="shared" ref="K11:K35" si="1">ROUND(F11*(O11),2)</f>
        <v>0</v>
      </c>
      <c r="L11" s="1"/>
      <c r="M11" s="1"/>
      <c r="N11" s="1">
        <v>0</v>
      </c>
      <c r="O11" s="1"/>
      <c r="P11" s="167">
        <f t="shared" ref="P11:P27" si="2">ROUND(F11*(R11),3)</f>
        <v>1.4450000000000001</v>
      </c>
      <c r="Q11" s="173"/>
      <c r="R11" s="173">
        <v>1.2E-2</v>
      </c>
      <c r="S11" s="167"/>
      <c r="Z11">
        <v>0</v>
      </c>
    </row>
    <row r="12" spans="1:26" ht="24.95" customHeight="1">
      <c r="A12" s="171"/>
      <c r="B12" s="168" t="s">
        <v>88</v>
      </c>
      <c r="C12" s="172" t="s">
        <v>92</v>
      </c>
      <c r="D12" s="168" t="s">
        <v>93</v>
      </c>
      <c r="E12" s="168" t="s">
        <v>91</v>
      </c>
      <c r="F12" s="169">
        <v>113.23</v>
      </c>
      <c r="G12" s="170"/>
      <c r="H12" s="170"/>
      <c r="I12" s="170"/>
      <c r="J12" s="168">
        <f t="shared" si="0"/>
        <v>0</v>
      </c>
      <c r="K12" s="1">
        <f t="shared" si="1"/>
        <v>0</v>
      </c>
      <c r="L12" s="1"/>
      <c r="M12" s="1"/>
      <c r="N12" s="1">
        <v>0</v>
      </c>
      <c r="O12" s="1"/>
      <c r="P12" s="167">
        <f t="shared" si="2"/>
        <v>0.60699999999999998</v>
      </c>
      <c r="Q12" s="173"/>
      <c r="R12" s="173">
        <v>5.3600000000000002E-3</v>
      </c>
      <c r="S12" s="167"/>
      <c r="Z12">
        <v>0</v>
      </c>
    </row>
    <row r="13" spans="1:26" ht="24.95" customHeight="1">
      <c r="A13" s="171"/>
      <c r="B13" s="168" t="s">
        <v>88</v>
      </c>
      <c r="C13" s="172" t="s">
        <v>94</v>
      </c>
      <c r="D13" s="168" t="s">
        <v>95</v>
      </c>
      <c r="E13" s="168" t="s">
        <v>91</v>
      </c>
      <c r="F13" s="169">
        <v>1340.32</v>
      </c>
      <c r="G13" s="170"/>
      <c r="H13" s="170"/>
      <c r="I13" s="170"/>
      <c r="J13" s="168">
        <f t="shared" si="0"/>
        <v>0</v>
      </c>
      <c r="K13" s="1">
        <f t="shared" si="1"/>
        <v>0</v>
      </c>
      <c r="L13" s="1"/>
      <c r="M13" s="1"/>
      <c r="N13" s="1">
        <v>0</v>
      </c>
      <c r="O13" s="1"/>
      <c r="P13" s="167">
        <f t="shared" si="2"/>
        <v>0.13400000000000001</v>
      </c>
      <c r="Q13" s="173"/>
      <c r="R13" s="173">
        <v>1E-4</v>
      </c>
      <c r="S13" s="167"/>
      <c r="Z13">
        <v>0</v>
      </c>
    </row>
    <row r="14" spans="1:26" ht="24.95" customHeight="1">
      <c r="A14" s="171"/>
      <c r="B14" s="168" t="s">
        <v>88</v>
      </c>
      <c r="C14" s="172" t="s">
        <v>96</v>
      </c>
      <c r="D14" s="168" t="s">
        <v>97</v>
      </c>
      <c r="E14" s="168" t="s">
        <v>91</v>
      </c>
      <c r="F14" s="169">
        <v>23.66</v>
      </c>
      <c r="G14" s="170"/>
      <c r="H14" s="170"/>
      <c r="I14" s="170"/>
      <c r="J14" s="168">
        <f t="shared" si="0"/>
        <v>0</v>
      </c>
      <c r="K14" s="1">
        <f t="shared" si="1"/>
        <v>0</v>
      </c>
      <c r="L14" s="1"/>
      <c r="M14" s="1"/>
      <c r="N14" s="1">
        <v>0</v>
      </c>
      <c r="O14" s="1"/>
      <c r="P14" s="167">
        <f t="shared" si="2"/>
        <v>0.23699999999999999</v>
      </c>
      <c r="Q14" s="173"/>
      <c r="R14" s="173">
        <v>0.01</v>
      </c>
      <c r="S14" s="167"/>
      <c r="Z14">
        <v>0</v>
      </c>
    </row>
    <row r="15" spans="1:26" ht="24.95" customHeight="1">
      <c r="A15" s="171"/>
      <c r="B15" s="168" t="s">
        <v>88</v>
      </c>
      <c r="C15" s="172" t="s">
        <v>98</v>
      </c>
      <c r="D15" s="168" t="s">
        <v>99</v>
      </c>
      <c r="E15" s="168" t="s">
        <v>91</v>
      </c>
      <c r="F15" s="169">
        <v>413.48</v>
      </c>
      <c r="G15" s="170"/>
      <c r="H15" s="170"/>
      <c r="I15" s="170"/>
      <c r="J15" s="168">
        <f t="shared" si="0"/>
        <v>0</v>
      </c>
      <c r="K15" s="1">
        <f t="shared" si="1"/>
        <v>0</v>
      </c>
      <c r="L15" s="1"/>
      <c r="M15" s="1"/>
      <c r="N15" s="1">
        <v>0</v>
      </c>
      <c r="O15" s="1"/>
      <c r="P15" s="167">
        <f t="shared" si="2"/>
        <v>5.21</v>
      </c>
      <c r="Q15" s="173"/>
      <c r="R15" s="173">
        <v>1.26E-2</v>
      </c>
      <c r="S15" s="167"/>
      <c r="Z15">
        <v>0</v>
      </c>
    </row>
    <row r="16" spans="1:26" ht="24.95" customHeight="1">
      <c r="A16" s="171"/>
      <c r="B16" s="168" t="s">
        <v>88</v>
      </c>
      <c r="C16" s="172" t="s">
        <v>100</v>
      </c>
      <c r="D16" s="168" t="s">
        <v>101</v>
      </c>
      <c r="E16" s="168" t="s">
        <v>91</v>
      </c>
      <c r="F16" s="169">
        <v>602.63</v>
      </c>
      <c r="G16" s="170"/>
      <c r="H16" s="170"/>
      <c r="I16" s="170"/>
      <c r="J16" s="168">
        <f t="shared" si="0"/>
        <v>0</v>
      </c>
      <c r="K16" s="1">
        <f t="shared" si="1"/>
        <v>0</v>
      </c>
      <c r="L16" s="1"/>
      <c r="M16" s="1"/>
      <c r="N16" s="1">
        <v>0</v>
      </c>
      <c r="O16" s="1"/>
      <c r="P16" s="167">
        <f t="shared" si="2"/>
        <v>2.411</v>
      </c>
      <c r="Q16" s="173"/>
      <c r="R16" s="173">
        <v>4.0000000000000001E-3</v>
      </c>
      <c r="S16" s="167"/>
      <c r="Z16">
        <v>0</v>
      </c>
    </row>
    <row r="17" spans="1:26" ht="24.95" customHeight="1">
      <c r="A17" s="171"/>
      <c r="B17" s="168" t="s">
        <v>88</v>
      </c>
      <c r="C17" s="172" t="s">
        <v>102</v>
      </c>
      <c r="D17" s="168" t="s">
        <v>103</v>
      </c>
      <c r="E17" s="168" t="s">
        <v>91</v>
      </c>
      <c r="F17" s="169">
        <v>582.25</v>
      </c>
      <c r="G17" s="170"/>
      <c r="H17" s="170"/>
      <c r="I17" s="170"/>
      <c r="J17" s="168">
        <f t="shared" si="0"/>
        <v>0</v>
      </c>
      <c r="K17" s="1">
        <f t="shared" si="1"/>
        <v>0</v>
      </c>
      <c r="L17" s="1"/>
      <c r="M17" s="1"/>
      <c r="N17" s="1">
        <v>0</v>
      </c>
      <c r="O17" s="1"/>
      <c r="P17" s="167">
        <f t="shared" si="2"/>
        <v>1.98</v>
      </c>
      <c r="Q17" s="173"/>
      <c r="R17" s="173">
        <v>3.3999999999999998E-3</v>
      </c>
      <c r="S17" s="167"/>
      <c r="Z17">
        <v>0</v>
      </c>
    </row>
    <row r="18" spans="1:26" ht="24.95" customHeight="1">
      <c r="A18" s="171"/>
      <c r="B18" s="168" t="s">
        <v>88</v>
      </c>
      <c r="C18" s="172" t="s">
        <v>104</v>
      </c>
      <c r="D18" s="168" t="s">
        <v>105</v>
      </c>
      <c r="E18" s="168" t="s">
        <v>91</v>
      </c>
      <c r="F18" s="169">
        <v>93.26</v>
      </c>
      <c r="G18" s="170"/>
      <c r="H18" s="170"/>
      <c r="I18" s="170"/>
      <c r="J18" s="168">
        <f t="shared" si="0"/>
        <v>0</v>
      </c>
      <c r="K18" s="1">
        <f t="shared" si="1"/>
        <v>0</v>
      </c>
      <c r="L18" s="1"/>
      <c r="M18" s="1"/>
      <c r="N18" s="1">
        <v>0</v>
      </c>
      <c r="O18" s="1"/>
      <c r="P18" s="167">
        <f t="shared" si="2"/>
        <v>0.38200000000000001</v>
      </c>
      <c r="Q18" s="173"/>
      <c r="R18" s="173">
        <v>4.1000000000000003E-3</v>
      </c>
      <c r="S18" s="167"/>
      <c r="Z18">
        <v>0</v>
      </c>
    </row>
    <row r="19" spans="1:26" ht="24.95" customHeight="1">
      <c r="A19" s="171"/>
      <c r="B19" s="168" t="s">
        <v>88</v>
      </c>
      <c r="C19" s="172" t="s">
        <v>106</v>
      </c>
      <c r="D19" s="168" t="s">
        <v>107</v>
      </c>
      <c r="E19" s="168" t="s">
        <v>108</v>
      </c>
      <c r="F19" s="169">
        <v>90.55</v>
      </c>
      <c r="G19" s="170"/>
      <c r="H19" s="170"/>
      <c r="I19" s="170"/>
      <c r="J19" s="168">
        <f t="shared" si="0"/>
        <v>0</v>
      </c>
      <c r="K19" s="1">
        <f t="shared" si="1"/>
        <v>0</v>
      </c>
      <c r="L19" s="1"/>
      <c r="M19" s="1"/>
      <c r="N19" s="1">
        <v>0</v>
      </c>
      <c r="O19" s="1"/>
      <c r="P19" s="167">
        <f t="shared" si="2"/>
        <v>0.90600000000000003</v>
      </c>
      <c r="Q19" s="173"/>
      <c r="R19" s="173">
        <v>0.01</v>
      </c>
      <c r="S19" s="167"/>
      <c r="Z19">
        <v>0</v>
      </c>
    </row>
    <row r="20" spans="1:26" ht="24.95" customHeight="1">
      <c r="A20" s="171"/>
      <c r="B20" s="168" t="s">
        <v>88</v>
      </c>
      <c r="C20" s="172" t="s">
        <v>109</v>
      </c>
      <c r="D20" s="168" t="s">
        <v>110</v>
      </c>
      <c r="E20" s="168" t="s">
        <v>91</v>
      </c>
      <c r="F20" s="169">
        <v>93.26</v>
      </c>
      <c r="G20" s="170"/>
      <c r="H20" s="170"/>
      <c r="I20" s="170"/>
      <c r="J20" s="168">
        <f t="shared" si="0"/>
        <v>0</v>
      </c>
      <c r="K20" s="1">
        <f t="shared" si="1"/>
        <v>0</v>
      </c>
      <c r="L20" s="1"/>
      <c r="M20" s="1"/>
      <c r="N20" s="1">
        <v>0</v>
      </c>
      <c r="O20" s="1"/>
      <c r="P20" s="167">
        <f t="shared" si="2"/>
        <v>2.3E-2</v>
      </c>
      <c r="Q20" s="173"/>
      <c r="R20" s="173">
        <v>2.5000000000000001E-4</v>
      </c>
      <c r="S20" s="167"/>
      <c r="Z20">
        <v>0</v>
      </c>
    </row>
    <row r="21" spans="1:26" ht="35.1" customHeight="1">
      <c r="A21" s="171"/>
      <c r="B21" s="168" t="s">
        <v>88</v>
      </c>
      <c r="C21" s="172" t="s">
        <v>111</v>
      </c>
      <c r="D21" s="168" t="s">
        <v>112</v>
      </c>
      <c r="E21" s="168" t="s">
        <v>91</v>
      </c>
      <c r="F21" s="169">
        <v>4.9800000000000004</v>
      </c>
      <c r="G21" s="170"/>
      <c r="H21" s="170"/>
      <c r="I21" s="170"/>
      <c r="J21" s="168">
        <f t="shared" si="0"/>
        <v>0</v>
      </c>
      <c r="K21" s="1">
        <f t="shared" si="1"/>
        <v>0</v>
      </c>
      <c r="L21" s="1"/>
      <c r="M21" s="1"/>
      <c r="N21" s="1">
        <v>0</v>
      </c>
      <c r="O21" s="1"/>
      <c r="P21" s="167">
        <f t="shared" si="2"/>
        <v>4.9000000000000002E-2</v>
      </c>
      <c r="Q21" s="173"/>
      <c r="R21" s="173">
        <v>9.8812499999999994E-3</v>
      </c>
      <c r="S21" s="167"/>
      <c r="Z21">
        <v>0</v>
      </c>
    </row>
    <row r="22" spans="1:26" ht="35.1" customHeight="1">
      <c r="A22" s="171"/>
      <c r="B22" s="168" t="s">
        <v>88</v>
      </c>
      <c r="C22" s="172" t="s">
        <v>113</v>
      </c>
      <c r="D22" s="168" t="s">
        <v>114</v>
      </c>
      <c r="E22" s="168" t="s">
        <v>91</v>
      </c>
      <c r="F22" s="169">
        <v>88.28</v>
      </c>
      <c r="G22" s="170"/>
      <c r="H22" s="170"/>
      <c r="I22" s="170"/>
      <c r="J22" s="168">
        <f t="shared" si="0"/>
        <v>0</v>
      </c>
      <c r="K22" s="1">
        <f t="shared" si="1"/>
        <v>0</v>
      </c>
      <c r="L22" s="1"/>
      <c r="M22" s="1"/>
      <c r="N22" s="1">
        <v>0</v>
      </c>
      <c r="O22" s="1"/>
      <c r="P22" s="167">
        <f t="shared" si="2"/>
        <v>1.03</v>
      </c>
      <c r="Q22" s="173"/>
      <c r="R22" s="173">
        <v>1.1669000000000001E-2</v>
      </c>
      <c r="S22" s="167"/>
      <c r="Z22">
        <v>0</v>
      </c>
    </row>
    <row r="23" spans="1:26" ht="24.95" customHeight="1">
      <c r="A23" s="171"/>
      <c r="B23" s="168" t="s">
        <v>88</v>
      </c>
      <c r="C23" s="172" t="s">
        <v>115</v>
      </c>
      <c r="D23" s="168" t="s">
        <v>116</v>
      </c>
      <c r="E23" s="168" t="s">
        <v>91</v>
      </c>
      <c r="F23" s="169">
        <v>21.55</v>
      </c>
      <c r="G23" s="170"/>
      <c r="H23" s="170"/>
      <c r="I23" s="170"/>
      <c r="J23" s="168">
        <f t="shared" si="0"/>
        <v>0</v>
      </c>
      <c r="K23" s="1">
        <f t="shared" si="1"/>
        <v>0</v>
      </c>
      <c r="L23" s="1"/>
      <c r="M23" s="1"/>
      <c r="N23" s="1">
        <v>0</v>
      </c>
      <c r="O23" s="1"/>
      <c r="P23" s="167">
        <f t="shared" si="2"/>
        <v>0.34100000000000003</v>
      </c>
      <c r="Q23" s="173"/>
      <c r="R23" s="173">
        <v>1.5820000000000001E-2</v>
      </c>
      <c r="S23" s="167"/>
      <c r="Z23">
        <v>0</v>
      </c>
    </row>
    <row r="24" spans="1:26" ht="24.95" customHeight="1">
      <c r="A24" s="171"/>
      <c r="B24" s="168" t="s">
        <v>88</v>
      </c>
      <c r="C24" s="172" t="s">
        <v>117</v>
      </c>
      <c r="D24" s="168" t="s">
        <v>118</v>
      </c>
      <c r="E24" s="168" t="s">
        <v>91</v>
      </c>
      <c r="F24" s="169">
        <v>78.17</v>
      </c>
      <c r="G24" s="170"/>
      <c r="H24" s="170"/>
      <c r="I24" s="170"/>
      <c r="J24" s="168">
        <f t="shared" si="0"/>
        <v>0</v>
      </c>
      <c r="K24" s="1">
        <f t="shared" si="1"/>
        <v>0</v>
      </c>
      <c r="L24" s="1"/>
      <c r="M24" s="1"/>
      <c r="N24" s="1">
        <v>0</v>
      </c>
      <c r="O24" s="1"/>
      <c r="P24" s="167">
        <f t="shared" si="2"/>
        <v>1.1259999999999999</v>
      </c>
      <c r="Q24" s="173"/>
      <c r="R24" s="173">
        <v>1.44E-2</v>
      </c>
      <c r="S24" s="167"/>
      <c r="Z24">
        <v>0</v>
      </c>
    </row>
    <row r="25" spans="1:26" ht="24.95" customHeight="1">
      <c r="A25" s="171"/>
      <c r="B25" s="168" t="s">
        <v>88</v>
      </c>
      <c r="C25" s="172" t="s">
        <v>119</v>
      </c>
      <c r="D25" s="168" t="s">
        <v>120</v>
      </c>
      <c r="E25" s="168" t="s">
        <v>91</v>
      </c>
      <c r="F25" s="169">
        <v>67.41</v>
      </c>
      <c r="G25" s="170"/>
      <c r="H25" s="170"/>
      <c r="I25" s="170"/>
      <c r="J25" s="168">
        <f t="shared" si="0"/>
        <v>0</v>
      </c>
      <c r="K25" s="1">
        <f t="shared" si="1"/>
        <v>0</v>
      </c>
      <c r="L25" s="1"/>
      <c r="M25" s="1"/>
      <c r="N25" s="1">
        <v>0</v>
      </c>
      <c r="O25" s="1"/>
      <c r="P25" s="167">
        <f t="shared" si="2"/>
        <v>0.83499999999999996</v>
      </c>
      <c r="Q25" s="173"/>
      <c r="R25" s="173">
        <v>1.239E-2</v>
      </c>
      <c r="S25" s="167"/>
      <c r="Z25">
        <v>0</v>
      </c>
    </row>
    <row r="26" spans="1:26" ht="24.95" customHeight="1">
      <c r="A26" s="171"/>
      <c r="B26" s="168" t="s">
        <v>88</v>
      </c>
      <c r="C26" s="172" t="s">
        <v>121</v>
      </c>
      <c r="D26" s="168" t="s">
        <v>122</v>
      </c>
      <c r="E26" s="168" t="s">
        <v>91</v>
      </c>
      <c r="F26" s="169">
        <v>378.49</v>
      </c>
      <c r="G26" s="170"/>
      <c r="H26" s="170"/>
      <c r="I26" s="170"/>
      <c r="J26" s="168">
        <f t="shared" si="0"/>
        <v>0</v>
      </c>
      <c r="K26" s="1">
        <f t="shared" si="1"/>
        <v>0</v>
      </c>
      <c r="L26" s="1"/>
      <c r="M26" s="1"/>
      <c r="N26" s="1">
        <v>0</v>
      </c>
      <c r="O26" s="1"/>
      <c r="P26" s="167">
        <f t="shared" si="2"/>
        <v>5.5869999999999997</v>
      </c>
      <c r="Q26" s="173"/>
      <c r="R26" s="173">
        <v>1.4760000000000001E-2</v>
      </c>
      <c r="S26" s="167"/>
      <c r="Z26">
        <v>0</v>
      </c>
    </row>
    <row r="27" spans="1:26" ht="24.95" customHeight="1">
      <c r="A27" s="171"/>
      <c r="B27" s="168" t="s">
        <v>88</v>
      </c>
      <c r="C27" s="172" t="s">
        <v>123</v>
      </c>
      <c r="D27" s="168" t="s">
        <v>124</v>
      </c>
      <c r="E27" s="168" t="s">
        <v>125</v>
      </c>
      <c r="F27" s="169">
        <v>18.43</v>
      </c>
      <c r="G27" s="170"/>
      <c r="H27" s="170"/>
      <c r="I27" s="170"/>
      <c r="J27" s="168">
        <f t="shared" si="0"/>
        <v>0</v>
      </c>
      <c r="K27" s="1">
        <f t="shared" si="1"/>
        <v>0</v>
      </c>
      <c r="L27" s="1"/>
      <c r="M27" s="1"/>
      <c r="N27" s="1">
        <v>0</v>
      </c>
      <c r="O27" s="1"/>
      <c r="P27" s="167">
        <f t="shared" si="2"/>
        <v>40.787999999999997</v>
      </c>
      <c r="Q27" s="173"/>
      <c r="R27" s="173">
        <v>2.2131099999999999</v>
      </c>
      <c r="S27" s="167"/>
      <c r="Z27">
        <v>0</v>
      </c>
    </row>
    <row r="28" spans="1:26" ht="24.95" customHeight="1">
      <c r="A28" s="171"/>
      <c r="B28" s="168" t="s">
        <v>88</v>
      </c>
      <c r="C28" s="172" t="s">
        <v>126</v>
      </c>
      <c r="D28" s="168" t="s">
        <v>127</v>
      </c>
      <c r="E28" s="168" t="s">
        <v>125</v>
      </c>
      <c r="F28" s="169">
        <v>18.43</v>
      </c>
      <c r="G28" s="170"/>
      <c r="H28" s="170"/>
      <c r="I28" s="170"/>
      <c r="J28" s="168">
        <f t="shared" si="0"/>
        <v>0</v>
      </c>
      <c r="K28" s="1">
        <f t="shared" si="1"/>
        <v>0</v>
      </c>
      <c r="L28" s="1"/>
      <c r="M28" s="1"/>
      <c r="N28" s="1">
        <v>0</v>
      </c>
      <c r="O28" s="1"/>
      <c r="P28" s="167"/>
      <c r="Q28" s="173"/>
      <c r="R28" s="173"/>
      <c r="S28" s="167"/>
      <c r="Z28">
        <v>0</v>
      </c>
    </row>
    <row r="29" spans="1:26" ht="24.95" customHeight="1">
      <c r="A29" s="171"/>
      <c r="B29" s="168" t="s">
        <v>88</v>
      </c>
      <c r="C29" s="172" t="s">
        <v>128</v>
      </c>
      <c r="D29" s="168" t="s">
        <v>129</v>
      </c>
      <c r="E29" s="168" t="s">
        <v>130</v>
      </c>
      <c r="F29" s="169">
        <v>0.80400000000000005</v>
      </c>
      <c r="G29" s="170"/>
      <c r="H29" s="170"/>
      <c r="I29" s="170"/>
      <c r="J29" s="168">
        <f t="shared" si="0"/>
        <v>0</v>
      </c>
      <c r="K29" s="1">
        <f t="shared" si="1"/>
        <v>0</v>
      </c>
      <c r="L29" s="1"/>
      <c r="M29" s="1"/>
      <c r="N29" s="1">
        <v>0</v>
      </c>
      <c r="O29" s="1"/>
      <c r="P29" s="167">
        <f t="shared" ref="P29:P35" si="3">ROUND(F29*(R29),3)</f>
        <v>0.96699999999999997</v>
      </c>
      <c r="Q29" s="173"/>
      <c r="R29" s="173">
        <v>1.20296</v>
      </c>
      <c r="S29" s="167"/>
      <c r="Z29">
        <v>0</v>
      </c>
    </row>
    <row r="30" spans="1:26" ht="24.95" customHeight="1">
      <c r="A30" s="171"/>
      <c r="B30" s="168" t="s">
        <v>88</v>
      </c>
      <c r="C30" s="172" t="s">
        <v>131</v>
      </c>
      <c r="D30" s="168" t="s">
        <v>132</v>
      </c>
      <c r="E30" s="168" t="s">
        <v>108</v>
      </c>
      <c r="F30" s="169">
        <v>78.900000000000006</v>
      </c>
      <c r="G30" s="170"/>
      <c r="H30" s="170"/>
      <c r="I30" s="170"/>
      <c r="J30" s="168">
        <f t="shared" si="0"/>
        <v>0</v>
      </c>
      <c r="K30" s="1">
        <f t="shared" si="1"/>
        <v>0</v>
      </c>
      <c r="L30" s="1"/>
      <c r="M30" s="1"/>
      <c r="N30" s="1">
        <v>0</v>
      </c>
      <c r="O30" s="1"/>
      <c r="P30" s="167">
        <f t="shared" si="3"/>
        <v>0.55200000000000005</v>
      </c>
      <c r="Q30" s="173"/>
      <c r="R30" s="173">
        <v>7.0000000000000001E-3</v>
      </c>
      <c r="S30" s="167"/>
      <c r="Z30">
        <v>0</v>
      </c>
    </row>
    <row r="31" spans="1:26" ht="24.95" customHeight="1">
      <c r="A31" s="171"/>
      <c r="B31" s="168" t="s">
        <v>88</v>
      </c>
      <c r="C31" s="172" t="s">
        <v>133</v>
      </c>
      <c r="D31" s="168" t="s">
        <v>134</v>
      </c>
      <c r="E31" s="168" t="s">
        <v>91</v>
      </c>
      <c r="F31" s="169">
        <v>230.38</v>
      </c>
      <c r="G31" s="170"/>
      <c r="H31" s="170"/>
      <c r="I31" s="170"/>
      <c r="J31" s="168">
        <f t="shared" si="0"/>
        <v>0</v>
      </c>
      <c r="K31" s="1">
        <f t="shared" si="1"/>
        <v>0</v>
      </c>
      <c r="L31" s="1"/>
      <c r="M31" s="1"/>
      <c r="N31" s="1">
        <v>0</v>
      </c>
      <c r="O31" s="1"/>
      <c r="P31" s="167">
        <f t="shared" si="3"/>
        <v>9.2200000000000006</v>
      </c>
      <c r="Q31" s="173"/>
      <c r="R31" s="173">
        <v>4.002E-2</v>
      </c>
      <c r="S31" s="167"/>
      <c r="Z31">
        <v>0</v>
      </c>
    </row>
    <row r="32" spans="1:26" ht="24.95" customHeight="1">
      <c r="A32" s="171"/>
      <c r="B32" s="168" t="s">
        <v>88</v>
      </c>
      <c r="C32" s="172" t="s">
        <v>135</v>
      </c>
      <c r="D32" s="168" t="s">
        <v>136</v>
      </c>
      <c r="E32" s="168" t="s">
        <v>137</v>
      </c>
      <c r="F32" s="169">
        <v>3</v>
      </c>
      <c r="G32" s="170"/>
      <c r="H32" s="170"/>
      <c r="I32" s="170"/>
      <c r="J32" s="168">
        <f t="shared" si="0"/>
        <v>0</v>
      </c>
      <c r="K32" s="1">
        <f t="shared" si="1"/>
        <v>0</v>
      </c>
      <c r="L32" s="1"/>
      <c r="M32" s="1"/>
      <c r="N32" s="1">
        <v>0</v>
      </c>
      <c r="O32" s="1"/>
      <c r="P32" s="167">
        <f t="shared" si="3"/>
        <v>5.2999999999999999E-2</v>
      </c>
      <c r="Q32" s="173"/>
      <c r="R32" s="173">
        <v>1.7500000000000002E-2</v>
      </c>
      <c r="S32" s="167"/>
      <c r="Z32">
        <v>0</v>
      </c>
    </row>
    <row r="33" spans="1:26" ht="24.95" customHeight="1">
      <c r="A33" s="171"/>
      <c r="B33" s="168" t="s">
        <v>138</v>
      </c>
      <c r="C33" s="172" t="s">
        <v>139</v>
      </c>
      <c r="D33" s="168" t="s">
        <v>140</v>
      </c>
      <c r="E33" s="168" t="s">
        <v>91</v>
      </c>
      <c r="F33" s="169">
        <v>545.62</v>
      </c>
      <c r="G33" s="170"/>
      <c r="H33" s="170"/>
      <c r="I33" s="170"/>
      <c r="J33" s="168">
        <f t="shared" si="0"/>
        <v>0</v>
      </c>
      <c r="K33" s="1">
        <f t="shared" si="1"/>
        <v>0</v>
      </c>
      <c r="L33" s="1"/>
      <c r="M33" s="1"/>
      <c r="N33" s="1">
        <v>0</v>
      </c>
      <c r="O33" s="1"/>
      <c r="P33" s="167">
        <f t="shared" si="3"/>
        <v>10.917999999999999</v>
      </c>
      <c r="Q33" s="173"/>
      <c r="R33" s="173">
        <v>2.001E-2</v>
      </c>
      <c r="S33" s="167"/>
      <c r="Z33">
        <v>0</v>
      </c>
    </row>
    <row r="34" spans="1:26" ht="24.95" customHeight="1">
      <c r="A34" s="171"/>
      <c r="B34" s="168" t="s">
        <v>138</v>
      </c>
      <c r="C34" s="172" t="s">
        <v>141</v>
      </c>
      <c r="D34" s="168" t="s">
        <v>142</v>
      </c>
      <c r="E34" s="168" t="s">
        <v>91</v>
      </c>
      <c r="F34" s="169">
        <v>93.26</v>
      </c>
      <c r="G34" s="170"/>
      <c r="H34" s="170"/>
      <c r="I34" s="170"/>
      <c r="J34" s="168">
        <f t="shared" si="0"/>
        <v>0</v>
      </c>
      <c r="K34" s="1">
        <f t="shared" si="1"/>
        <v>0</v>
      </c>
      <c r="L34" s="1"/>
      <c r="M34" s="1"/>
      <c r="N34" s="1">
        <v>0</v>
      </c>
      <c r="O34" s="1"/>
      <c r="P34" s="167">
        <f t="shared" si="3"/>
        <v>4.2960000000000003</v>
      </c>
      <c r="Q34" s="173"/>
      <c r="R34" s="173">
        <v>4.6059999999999997E-2</v>
      </c>
      <c r="S34" s="167"/>
      <c r="Z34">
        <v>0</v>
      </c>
    </row>
    <row r="35" spans="1:26" ht="24.95" customHeight="1">
      <c r="A35" s="171"/>
      <c r="B35" s="168" t="s">
        <v>143</v>
      </c>
      <c r="C35" s="172" t="s">
        <v>144</v>
      </c>
      <c r="D35" s="168" t="s">
        <v>145</v>
      </c>
      <c r="E35" s="168" t="s">
        <v>146</v>
      </c>
      <c r="F35" s="169">
        <v>3</v>
      </c>
      <c r="G35" s="170"/>
      <c r="H35" s="170"/>
      <c r="I35" s="170"/>
      <c r="J35" s="168">
        <f t="shared" si="0"/>
        <v>0</v>
      </c>
      <c r="K35" s="1">
        <f t="shared" si="1"/>
        <v>0</v>
      </c>
      <c r="L35" s="1"/>
      <c r="M35" s="1">
        <f>ROUND(F35*(H35),2)</f>
        <v>0</v>
      </c>
      <c r="N35" s="1">
        <v>0</v>
      </c>
      <c r="O35" s="1"/>
      <c r="P35" s="167">
        <f t="shared" si="3"/>
        <v>3.4000000000000002E-2</v>
      </c>
      <c r="Q35" s="173"/>
      <c r="R35" s="173">
        <v>1.1299999999999999E-2</v>
      </c>
      <c r="S35" s="167"/>
      <c r="Z35">
        <v>0</v>
      </c>
    </row>
    <row r="36" spans="1:26">
      <c r="A36" s="156"/>
      <c r="B36" s="156"/>
      <c r="C36" s="156"/>
      <c r="D36" s="156" t="s">
        <v>60</v>
      </c>
      <c r="E36" s="156"/>
      <c r="F36" s="167"/>
      <c r="G36" s="159">
        <f>ROUND((SUM(L10:L35))/1,2)</f>
        <v>0</v>
      </c>
      <c r="H36" s="159">
        <f>ROUND((SUM(M10:M35))/1,2)</f>
        <v>0</v>
      </c>
      <c r="I36" s="159">
        <f>ROUND((SUM(I10:I35))/1,2)</f>
        <v>0</v>
      </c>
      <c r="J36" s="156"/>
      <c r="K36" s="156"/>
      <c r="L36" s="156">
        <f>ROUND((SUM(L10:L35))/1,2)</f>
        <v>0</v>
      </c>
      <c r="M36" s="156">
        <f>ROUND((SUM(M10:M35))/1,2)</f>
        <v>0</v>
      </c>
      <c r="N36" s="156"/>
      <c r="O36" s="156"/>
      <c r="P36" s="174">
        <f>ROUND((SUM(P10:P35))/1,2)</f>
        <v>89.13</v>
      </c>
      <c r="Q36" s="153"/>
      <c r="R36" s="153"/>
      <c r="S36" s="174">
        <f>ROUND((SUM(S10:S35))/1,2)</f>
        <v>0</v>
      </c>
      <c r="T36" s="153"/>
      <c r="U36" s="153"/>
      <c r="V36" s="153"/>
      <c r="W36" s="153"/>
      <c r="X36" s="153"/>
      <c r="Y36" s="153"/>
      <c r="Z36" s="153"/>
    </row>
    <row r="37" spans="1:26">
      <c r="A37" s="1"/>
      <c r="B37" s="1"/>
      <c r="C37" s="1"/>
      <c r="D37" s="1"/>
      <c r="E37" s="1"/>
      <c r="F37" s="163"/>
      <c r="G37" s="149"/>
      <c r="H37" s="149"/>
      <c r="I37" s="149"/>
      <c r="J37" s="1"/>
      <c r="K37" s="1"/>
      <c r="L37" s="1"/>
      <c r="M37" s="1"/>
      <c r="N37" s="1"/>
      <c r="O37" s="1"/>
      <c r="P37" s="1"/>
      <c r="S37" s="1"/>
    </row>
    <row r="38" spans="1:26">
      <c r="A38" s="156"/>
      <c r="B38" s="156"/>
      <c r="C38" s="156"/>
      <c r="D38" s="156" t="s">
        <v>61</v>
      </c>
      <c r="E38" s="156"/>
      <c r="F38" s="167"/>
      <c r="G38" s="157"/>
      <c r="H38" s="157"/>
      <c r="I38" s="157"/>
      <c r="J38" s="156"/>
      <c r="K38" s="156"/>
      <c r="L38" s="156"/>
      <c r="M38" s="156"/>
      <c r="N38" s="156"/>
      <c r="O38" s="156"/>
      <c r="P38" s="156"/>
      <c r="Q38" s="153"/>
      <c r="R38" s="153"/>
      <c r="S38" s="156"/>
      <c r="T38" s="153"/>
      <c r="U38" s="153"/>
      <c r="V38" s="153"/>
      <c r="W38" s="153"/>
      <c r="X38" s="153"/>
      <c r="Y38" s="153"/>
      <c r="Z38" s="153"/>
    </row>
    <row r="39" spans="1:26" ht="24.95" customHeight="1">
      <c r="A39" s="171"/>
      <c r="B39" s="168" t="s">
        <v>147</v>
      </c>
      <c r="C39" s="172" t="s">
        <v>148</v>
      </c>
      <c r="D39" s="168" t="s">
        <v>149</v>
      </c>
      <c r="E39" s="168" t="s">
        <v>91</v>
      </c>
      <c r="F39" s="169">
        <v>484.7</v>
      </c>
      <c r="G39" s="170"/>
      <c r="H39" s="170"/>
      <c r="I39" s="170"/>
      <c r="J39" s="168">
        <f t="shared" ref="J39:J49" si="4">ROUND(F39*(N39),2)</f>
        <v>0</v>
      </c>
      <c r="K39" s="1">
        <f t="shared" ref="K39:K49" si="5">ROUND(F39*(O39),2)</f>
        <v>0</v>
      </c>
      <c r="L39" s="1"/>
      <c r="M39" s="1"/>
      <c r="N39" s="1">
        <v>0</v>
      </c>
      <c r="O39" s="1"/>
      <c r="P39" s="167"/>
      <c r="Q39" s="173"/>
      <c r="R39" s="173"/>
      <c r="S39" s="167"/>
      <c r="Z39">
        <v>0</v>
      </c>
    </row>
    <row r="40" spans="1:26" ht="24.95" customHeight="1">
      <c r="A40" s="171"/>
      <c r="B40" s="168" t="s">
        <v>147</v>
      </c>
      <c r="C40" s="172" t="s">
        <v>150</v>
      </c>
      <c r="D40" s="168" t="s">
        <v>151</v>
      </c>
      <c r="E40" s="168" t="s">
        <v>91</v>
      </c>
      <c r="F40" s="169">
        <v>969.4</v>
      </c>
      <c r="G40" s="170"/>
      <c r="H40" s="170"/>
      <c r="I40" s="170"/>
      <c r="J40" s="168">
        <f t="shared" si="4"/>
        <v>0</v>
      </c>
      <c r="K40" s="1">
        <f t="shared" si="5"/>
        <v>0</v>
      </c>
      <c r="L40" s="1"/>
      <c r="M40" s="1"/>
      <c r="N40" s="1">
        <v>0</v>
      </c>
      <c r="O40" s="1"/>
      <c r="P40" s="167">
        <f>ROUND(F40*(R40),3)</f>
        <v>0.68799999999999994</v>
      </c>
      <c r="Q40" s="173"/>
      <c r="R40" s="173">
        <v>7.1000000000000002E-4</v>
      </c>
      <c r="S40" s="167"/>
      <c r="Z40">
        <v>0</v>
      </c>
    </row>
    <row r="41" spans="1:26" ht="24.95" customHeight="1">
      <c r="A41" s="171"/>
      <c r="B41" s="168" t="s">
        <v>152</v>
      </c>
      <c r="C41" s="172" t="s">
        <v>153</v>
      </c>
      <c r="D41" s="168" t="s">
        <v>154</v>
      </c>
      <c r="E41" s="168" t="s">
        <v>91</v>
      </c>
      <c r="F41" s="169">
        <v>484.7</v>
      </c>
      <c r="G41" s="170"/>
      <c r="H41" s="170"/>
      <c r="I41" s="170"/>
      <c r="J41" s="168">
        <f t="shared" si="4"/>
        <v>0</v>
      </c>
      <c r="K41" s="1">
        <f t="shared" si="5"/>
        <v>0</v>
      </c>
      <c r="L41" s="1"/>
      <c r="M41" s="1"/>
      <c r="N41" s="1">
        <v>0</v>
      </c>
      <c r="O41" s="1"/>
      <c r="P41" s="167"/>
      <c r="Q41" s="173"/>
      <c r="R41" s="173"/>
      <c r="S41" s="167"/>
      <c r="Z41">
        <v>0</v>
      </c>
    </row>
    <row r="42" spans="1:26" ht="24.95" customHeight="1">
      <c r="A42" s="171"/>
      <c r="B42" s="168" t="s">
        <v>155</v>
      </c>
      <c r="C42" s="172" t="s">
        <v>156</v>
      </c>
      <c r="D42" s="168" t="s">
        <v>157</v>
      </c>
      <c r="E42" s="168" t="s">
        <v>158</v>
      </c>
      <c r="F42" s="169">
        <v>15.3</v>
      </c>
      <c r="G42" s="170"/>
      <c r="H42" s="170"/>
      <c r="I42" s="170"/>
      <c r="J42" s="168">
        <f t="shared" si="4"/>
        <v>0</v>
      </c>
      <c r="K42" s="1">
        <f t="shared" si="5"/>
        <v>0</v>
      </c>
      <c r="L42" s="1"/>
      <c r="M42" s="1"/>
      <c r="N42" s="1">
        <v>0</v>
      </c>
      <c r="O42" s="1"/>
      <c r="P42" s="167"/>
      <c r="Q42" s="173"/>
      <c r="R42" s="173"/>
      <c r="S42" s="167">
        <f>ROUND(F42*(X42),3)</f>
        <v>33.659999999999997</v>
      </c>
      <c r="X42">
        <v>2.2000000000000002</v>
      </c>
      <c r="Z42">
        <v>0</v>
      </c>
    </row>
    <row r="43" spans="1:26" ht="35.1" customHeight="1">
      <c r="A43" s="171"/>
      <c r="B43" s="168" t="s">
        <v>155</v>
      </c>
      <c r="C43" s="172" t="s">
        <v>159</v>
      </c>
      <c r="D43" s="168" t="s">
        <v>160</v>
      </c>
      <c r="E43" s="168" t="s">
        <v>91</v>
      </c>
      <c r="F43" s="169">
        <v>545.62</v>
      </c>
      <c r="G43" s="170"/>
      <c r="H43" s="170"/>
      <c r="I43" s="170"/>
      <c r="J43" s="168">
        <f t="shared" si="4"/>
        <v>0</v>
      </c>
      <c r="K43" s="1">
        <f t="shared" si="5"/>
        <v>0</v>
      </c>
      <c r="L43" s="1"/>
      <c r="M43" s="1"/>
      <c r="N43" s="1">
        <v>0</v>
      </c>
      <c r="O43" s="1"/>
      <c r="P43" s="167"/>
      <c r="Q43" s="173"/>
      <c r="R43" s="173"/>
      <c r="S43" s="167">
        <f>ROUND(F43*(X43),3)</f>
        <v>2.7280000000000002</v>
      </c>
      <c r="X43">
        <v>5.0000000000000001E-3</v>
      </c>
      <c r="Z43">
        <v>0</v>
      </c>
    </row>
    <row r="44" spans="1:26" ht="24.95" customHeight="1">
      <c r="A44" s="171"/>
      <c r="B44" s="168" t="s">
        <v>155</v>
      </c>
      <c r="C44" s="172" t="s">
        <v>161</v>
      </c>
      <c r="D44" s="168" t="s">
        <v>162</v>
      </c>
      <c r="E44" s="168" t="s">
        <v>108</v>
      </c>
      <c r="F44" s="169">
        <v>93.26</v>
      </c>
      <c r="G44" s="170"/>
      <c r="H44" s="170"/>
      <c r="I44" s="170"/>
      <c r="J44" s="168">
        <f t="shared" si="4"/>
        <v>0</v>
      </c>
      <c r="K44" s="1">
        <f t="shared" si="5"/>
        <v>0</v>
      </c>
      <c r="L44" s="1"/>
      <c r="M44" s="1"/>
      <c r="N44" s="1">
        <v>0</v>
      </c>
      <c r="O44" s="1"/>
      <c r="P44" s="167"/>
      <c r="Q44" s="173"/>
      <c r="R44" s="173"/>
      <c r="S44" s="167">
        <f>ROUND(F44*(X44),3)</f>
        <v>1.492</v>
      </c>
      <c r="X44">
        <v>1.6E-2</v>
      </c>
      <c r="Z44">
        <v>0</v>
      </c>
    </row>
    <row r="45" spans="1:26" ht="24.95" customHeight="1">
      <c r="A45" s="171"/>
      <c r="B45" s="168" t="s">
        <v>155</v>
      </c>
      <c r="C45" s="172" t="s">
        <v>163</v>
      </c>
      <c r="D45" s="168" t="s">
        <v>164</v>
      </c>
      <c r="E45" s="168" t="s">
        <v>130</v>
      </c>
      <c r="F45" s="169">
        <v>37.880260000000007</v>
      </c>
      <c r="G45" s="170"/>
      <c r="H45" s="170"/>
      <c r="I45" s="170"/>
      <c r="J45" s="168">
        <f t="shared" si="4"/>
        <v>0</v>
      </c>
      <c r="K45" s="1">
        <f t="shared" si="5"/>
        <v>0</v>
      </c>
      <c r="L45" s="1"/>
      <c r="M45" s="1"/>
      <c r="N45" s="1">
        <v>0</v>
      </c>
      <c r="O45" s="1"/>
      <c r="P45" s="167"/>
      <c r="Q45" s="173"/>
      <c r="R45" s="173"/>
      <c r="S45" s="167"/>
      <c r="Z45">
        <v>0</v>
      </c>
    </row>
    <row r="46" spans="1:26" ht="24.95" customHeight="1">
      <c r="A46" s="171"/>
      <c r="B46" s="168" t="s">
        <v>155</v>
      </c>
      <c r="C46" s="172" t="s">
        <v>165</v>
      </c>
      <c r="D46" s="168" t="s">
        <v>166</v>
      </c>
      <c r="E46" s="168" t="s">
        <v>130</v>
      </c>
      <c r="F46" s="169">
        <v>719.72</v>
      </c>
      <c r="G46" s="170"/>
      <c r="H46" s="170"/>
      <c r="I46" s="170"/>
      <c r="J46" s="168">
        <f t="shared" si="4"/>
        <v>0</v>
      </c>
      <c r="K46" s="1">
        <f t="shared" si="5"/>
        <v>0</v>
      </c>
      <c r="L46" s="1"/>
      <c r="M46" s="1"/>
      <c r="N46" s="1">
        <v>0</v>
      </c>
      <c r="O46" s="1"/>
      <c r="P46" s="167"/>
      <c r="Q46" s="173"/>
      <c r="R46" s="173"/>
      <c r="S46" s="167"/>
      <c r="Z46">
        <v>0</v>
      </c>
    </row>
    <row r="47" spans="1:26" ht="24.95" customHeight="1">
      <c r="A47" s="171"/>
      <c r="B47" s="168" t="s">
        <v>155</v>
      </c>
      <c r="C47" s="172" t="s">
        <v>167</v>
      </c>
      <c r="D47" s="168" t="s">
        <v>168</v>
      </c>
      <c r="E47" s="168" t="s">
        <v>130</v>
      </c>
      <c r="F47" s="169">
        <v>37.880000000000003</v>
      </c>
      <c r="G47" s="170"/>
      <c r="H47" s="170"/>
      <c r="I47" s="170"/>
      <c r="J47" s="168">
        <f t="shared" si="4"/>
        <v>0</v>
      </c>
      <c r="K47" s="1">
        <f t="shared" si="5"/>
        <v>0</v>
      </c>
      <c r="L47" s="1"/>
      <c r="M47" s="1"/>
      <c r="N47" s="1">
        <v>0</v>
      </c>
      <c r="O47" s="1"/>
      <c r="P47" s="167"/>
      <c r="Q47" s="173"/>
      <c r="R47" s="173"/>
      <c r="S47" s="167"/>
      <c r="Z47">
        <v>0</v>
      </c>
    </row>
    <row r="48" spans="1:26" ht="24.95" customHeight="1">
      <c r="A48" s="171"/>
      <c r="B48" s="168" t="s">
        <v>155</v>
      </c>
      <c r="C48" s="172" t="s">
        <v>169</v>
      </c>
      <c r="D48" s="168" t="s">
        <v>170</v>
      </c>
      <c r="E48" s="168" t="s">
        <v>171</v>
      </c>
      <c r="F48" s="169">
        <v>37.880000000000003</v>
      </c>
      <c r="G48" s="170"/>
      <c r="H48" s="170"/>
      <c r="I48" s="170"/>
      <c r="J48" s="168">
        <f t="shared" si="4"/>
        <v>0</v>
      </c>
      <c r="K48" s="1">
        <f t="shared" si="5"/>
        <v>0</v>
      </c>
      <c r="L48" s="1"/>
      <c r="M48" s="1"/>
      <c r="N48" s="1">
        <v>0</v>
      </c>
      <c r="O48" s="1"/>
      <c r="P48" s="167"/>
      <c r="Q48" s="173"/>
      <c r="R48" s="173"/>
      <c r="S48" s="167"/>
      <c r="Z48">
        <v>0</v>
      </c>
    </row>
    <row r="49" spans="1:26" ht="24.95" customHeight="1">
      <c r="A49" s="171"/>
      <c r="B49" s="168">
        <v>9</v>
      </c>
      <c r="C49" s="172" t="s">
        <v>172</v>
      </c>
      <c r="D49" s="168" t="s">
        <v>173</v>
      </c>
      <c r="E49" s="168" t="s">
        <v>108</v>
      </c>
      <c r="F49" s="169">
        <v>94.04</v>
      </c>
      <c r="G49" s="170"/>
      <c r="H49" s="170"/>
      <c r="I49" s="170"/>
      <c r="J49" s="168">
        <f t="shared" si="4"/>
        <v>0</v>
      </c>
      <c r="K49" s="1">
        <f t="shared" si="5"/>
        <v>0</v>
      </c>
      <c r="L49" s="1"/>
      <c r="M49" s="1"/>
      <c r="N49" s="1">
        <v>0</v>
      </c>
      <c r="O49" s="1"/>
      <c r="P49" s="167"/>
      <c r="Q49" s="173"/>
      <c r="R49" s="173"/>
      <c r="S49" s="167"/>
      <c r="Z49">
        <v>0</v>
      </c>
    </row>
    <row r="50" spans="1:26">
      <c r="A50" s="156"/>
      <c r="B50" s="156"/>
      <c r="C50" s="156"/>
      <c r="D50" s="156" t="s">
        <v>61</v>
      </c>
      <c r="E50" s="156"/>
      <c r="F50" s="167"/>
      <c r="G50" s="159">
        <f>ROUND((SUM(L38:L49))/1,2)</f>
        <v>0</v>
      </c>
      <c r="H50" s="159">
        <f>ROUND((SUM(M38:M49))/1,2)</f>
        <v>0</v>
      </c>
      <c r="I50" s="159">
        <f>ROUND((SUM(I38:I49))/1,2)</f>
        <v>0</v>
      </c>
      <c r="J50" s="156"/>
      <c r="K50" s="156"/>
      <c r="L50" s="156">
        <f>ROUND((SUM(L38:L49))/1,2)</f>
        <v>0</v>
      </c>
      <c r="M50" s="156">
        <f>ROUND((SUM(M38:M49))/1,2)</f>
        <v>0</v>
      </c>
      <c r="N50" s="156"/>
      <c r="O50" s="156"/>
      <c r="P50" s="174">
        <f>ROUND((SUM(P38:P49))/1,2)</f>
        <v>0.69</v>
      </c>
      <c r="Q50" s="153"/>
      <c r="R50" s="153"/>
      <c r="S50" s="174">
        <f>ROUND((SUM(S38:S49))/1,2)</f>
        <v>37.880000000000003</v>
      </c>
      <c r="T50" s="153"/>
      <c r="U50" s="153"/>
      <c r="V50" s="153"/>
      <c r="W50" s="153"/>
      <c r="X50" s="153"/>
      <c r="Y50" s="153"/>
      <c r="Z50" s="153"/>
    </row>
    <row r="51" spans="1:26">
      <c r="A51" s="1"/>
      <c r="B51" s="1"/>
      <c r="C51" s="1"/>
      <c r="D51" s="1"/>
      <c r="E51" s="1"/>
      <c r="F51" s="163"/>
      <c r="G51" s="149"/>
      <c r="H51" s="149"/>
      <c r="I51" s="149"/>
      <c r="J51" s="1"/>
      <c r="K51" s="1"/>
      <c r="L51" s="1"/>
      <c r="M51" s="1"/>
      <c r="N51" s="1"/>
      <c r="O51" s="1"/>
      <c r="P51" s="1"/>
      <c r="S51" s="1"/>
    </row>
    <row r="52" spans="1:26">
      <c r="A52" s="156"/>
      <c r="B52" s="156"/>
      <c r="C52" s="156"/>
      <c r="D52" s="156" t="s">
        <v>62</v>
      </c>
      <c r="E52" s="156"/>
      <c r="F52" s="167"/>
      <c r="G52" s="157"/>
      <c r="H52" s="157"/>
      <c r="I52" s="157"/>
      <c r="J52" s="156"/>
      <c r="K52" s="156"/>
      <c r="L52" s="156"/>
      <c r="M52" s="156"/>
      <c r="N52" s="156"/>
      <c r="O52" s="156"/>
      <c r="P52" s="156"/>
      <c r="Q52" s="153"/>
      <c r="R52" s="153"/>
      <c r="S52" s="156"/>
      <c r="T52" s="153"/>
      <c r="U52" s="153"/>
      <c r="V52" s="153"/>
      <c r="W52" s="153"/>
      <c r="X52" s="153"/>
      <c r="Y52" s="153"/>
      <c r="Z52" s="153"/>
    </row>
    <row r="53" spans="1:26" ht="24.95" customHeight="1">
      <c r="A53" s="171"/>
      <c r="B53" s="168" t="s">
        <v>138</v>
      </c>
      <c r="C53" s="172" t="s">
        <v>174</v>
      </c>
      <c r="D53" s="168" t="s">
        <v>175</v>
      </c>
      <c r="E53" s="168" t="s">
        <v>130</v>
      </c>
      <c r="F53" s="169">
        <v>89.816533585000002</v>
      </c>
      <c r="G53" s="170"/>
      <c r="H53" s="170"/>
      <c r="I53" s="170"/>
      <c r="J53" s="168">
        <f>ROUND(F53*(N53),2)</f>
        <v>0</v>
      </c>
      <c r="K53" s="1">
        <f>ROUND(F53*(O53),2)</f>
        <v>0</v>
      </c>
      <c r="L53" s="1"/>
      <c r="M53" s="1"/>
      <c r="N53" s="1">
        <v>0</v>
      </c>
      <c r="O53" s="1"/>
      <c r="P53" s="167"/>
      <c r="Q53" s="173"/>
      <c r="R53" s="173"/>
      <c r="S53" s="167"/>
      <c r="Z53">
        <v>0</v>
      </c>
    </row>
    <row r="54" spans="1:26">
      <c r="A54" s="156"/>
      <c r="B54" s="156"/>
      <c r="C54" s="156"/>
      <c r="D54" s="156" t="s">
        <v>62</v>
      </c>
      <c r="E54" s="156"/>
      <c r="F54" s="167"/>
      <c r="G54" s="159">
        <f>ROUND((SUM(L52:L53))/1,2)</f>
        <v>0</v>
      </c>
      <c r="H54" s="159">
        <f>ROUND((SUM(M52:M53))/1,2)</f>
        <v>0</v>
      </c>
      <c r="I54" s="159">
        <f>ROUND((SUM(I52:I53))/1,2)</f>
        <v>0</v>
      </c>
      <c r="J54" s="156"/>
      <c r="K54" s="156"/>
      <c r="L54" s="156">
        <f>ROUND((SUM(L52:L53))/1,2)</f>
        <v>0</v>
      </c>
      <c r="M54" s="156">
        <f>ROUND((SUM(M52:M53))/1,2)</f>
        <v>0</v>
      </c>
      <c r="N54" s="156"/>
      <c r="O54" s="156"/>
      <c r="P54" s="174">
        <f>ROUND((SUM(P52:P53))/1,2)</f>
        <v>0</v>
      </c>
      <c r="Q54" s="153"/>
      <c r="R54" s="153"/>
      <c r="S54" s="174">
        <f>ROUND((SUM(S52:S53))/1,2)</f>
        <v>0</v>
      </c>
      <c r="T54" s="153"/>
      <c r="U54" s="153"/>
      <c r="V54" s="153"/>
      <c r="W54" s="153"/>
      <c r="X54" s="153"/>
      <c r="Y54" s="153"/>
      <c r="Z54" s="153"/>
    </row>
    <row r="55" spans="1:26">
      <c r="A55" s="1"/>
      <c r="B55" s="1"/>
      <c r="C55" s="1"/>
      <c r="D55" s="1"/>
      <c r="E55" s="1"/>
      <c r="F55" s="163"/>
      <c r="G55" s="149"/>
      <c r="H55" s="149"/>
      <c r="I55" s="149"/>
      <c r="J55" s="1"/>
      <c r="K55" s="1"/>
      <c r="L55" s="1"/>
      <c r="M55" s="1"/>
      <c r="N55" s="1"/>
      <c r="O55" s="1"/>
      <c r="P55" s="1"/>
      <c r="S55" s="1"/>
    </row>
    <row r="56" spans="1:26">
      <c r="A56" s="156"/>
      <c r="B56" s="156"/>
      <c r="C56" s="156"/>
      <c r="D56" s="2" t="s">
        <v>59</v>
      </c>
      <c r="E56" s="156"/>
      <c r="F56" s="167"/>
      <c r="G56" s="159">
        <f>ROUND((SUM(L9:L55))/2,2)</f>
        <v>0</v>
      </c>
      <c r="H56" s="159">
        <f>ROUND((SUM(M9:M55))/2,2)</f>
        <v>0</v>
      </c>
      <c r="I56" s="159">
        <f>ROUND((SUM(I9:I55))/2,2)</f>
        <v>0</v>
      </c>
      <c r="J56" s="157"/>
      <c r="K56" s="156"/>
      <c r="L56" s="157">
        <f>ROUND((SUM(L9:L55))/2,2)</f>
        <v>0</v>
      </c>
      <c r="M56" s="157">
        <f>ROUND((SUM(M9:M55))/2,2)</f>
        <v>0</v>
      </c>
      <c r="N56" s="156"/>
      <c r="O56" s="156"/>
      <c r="P56" s="174">
        <f>ROUND((SUM(P9:P55))/2,2)</f>
        <v>89.82</v>
      </c>
      <c r="S56" s="174">
        <f>ROUND((SUM(S9:S55))/2,2)</f>
        <v>37.880000000000003</v>
      </c>
    </row>
    <row r="57" spans="1:26">
      <c r="A57" s="1"/>
      <c r="B57" s="1"/>
      <c r="C57" s="1"/>
      <c r="D57" s="1"/>
      <c r="E57" s="1"/>
      <c r="F57" s="163"/>
      <c r="G57" s="149"/>
      <c r="H57" s="149"/>
      <c r="I57" s="149"/>
      <c r="J57" s="1"/>
      <c r="K57" s="1"/>
      <c r="L57" s="1"/>
      <c r="M57" s="1"/>
      <c r="N57" s="1"/>
      <c r="O57" s="1"/>
      <c r="P57" s="1"/>
      <c r="S57" s="1"/>
    </row>
    <row r="58" spans="1:26">
      <c r="A58" s="156"/>
      <c r="B58" s="156"/>
      <c r="C58" s="156"/>
      <c r="D58" s="2" t="s">
        <v>63</v>
      </c>
      <c r="E58" s="156"/>
      <c r="F58" s="167"/>
      <c r="G58" s="157"/>
      <c r="H58" s="157"/>
      <c r="I58" s="157"/>
      <c r="J58" s="156"/>
      <c r="K58" s="156"/>
      <c r="L58" s="156"/>
      <c r="M58" s="156"/>
      <c r="N58" s="156"/>
      <c r="O58" s="156"/>
      <c r="P58" s="156"/>
      <c r="Q58" s="153"/>
      <c r="R58" s="153"/>
      <c r="S58" s="156"/>
      <c r="T58" s="153"/>
      <c r="U58" s="153"/>
      <c r="V58" s="153"/>
      <c r="W58" s="153"/>
      <c r="X58" s="153"/>
      <c r="Y58" s="153"/>
      <c r="Z58" s="153"/>
    </row>
    <row r="59" spans="1:26">
      <c r="A59" s="156"/>
      <c r="B59" s="156"/>
      <c r="C59" s="156"/>
      <c r="D59" s="156" t="s">
        <v>64</v>
      </c>
      <c r="E59" s="156"/>
      <c r="F59" s="167"/>
      <c r="G59" s="157"/>
      <c r="H59" s="157"/>
      <c r="I59" s="157"/>
      <c r="J59" s="156"/>
      <c r="K59" s="156"/>
      <c r="L59" s="156"/>
      <c r="M59" s="156"/>
      <c r="N59" s="156"/>
      <c r="O59" s="156"/>
      <c r="P59" s="156"/>
      <c r="Q59" s="153"/>
      <c r="R59" s="153"/>
      <c r="S59" s="156"/>
      <c r="T59" s="153"/>
      <c r="U59" s="153"/>
      <c r="V59" s="153"/>
      <c r="W59" s="153"/>
      <c r="X59" s="153"/>
      <c r="Y59" s="153"/>
      <c r="Z59" s="153"/>
    </row>
    <row r="60" spans="1:26" ht="24.95" customHeight="1">
      <c r="A60" s="171"/>
      <c r="B60" s="168" t="s">
        <v>176</v>
      </c>
      <c r="C60" s="172" t="s">
        <v>177</v>
      </c>
      <c r="D60" s="168" t="s">
        <v>178</v>
      </c>
      <c r="E60" s="168" t="s">
        <v>91</v>
      </c>
      <c r="F60" s="169">
        <v>230.38</v>
      </c>
      <c r="G60" s="170"/>
      <c r="H60" s="170"/>
      <c r="I60" s="170"/>
      <c r="J60" s="168">
        <f>ROUND(F60*(N60),2)</f>
        <v>0</v>
      </c>
      <c r="K60" s="1">
        <f>ROUND(F60*(O60),2)</f>
        <v>0</v>
      </c>
      <c r="L60" s="1"/>
      <c r="M60" s="1"/>
      <c r="N60" s="1">
        <v>0</v>
      </c>
      <c r="O60" s="1"/>
      <c r="P60" s="167"/>
      <c r="Q60" s="173"/>
      <c r="R60" s="173"/>
      <c r="S60" s="167"/>
      <c r="Z60">
        <v>0</v>
      </c>
    </row>
    <row r="61" spans="1:26" ht="24.95" customHeight="1">
      <c r="A61" s="171"/>
      <c r="B61" s="168" t="s">
        <v>176</v>
      </c>
      <c r="C61" s="172" t="s">
        <v>179</v>
      </c>
      <c r="D61" s="168" t="s">
        <v>180</v>
      </c>
      <c r="E61" s="168" t="s">
        <v>91</v>
      </c>
      <c r="F61" s="169">
        <v>230.38</v>
      </c>
      <c r="G61" s="170"/>
      <c r="H61" s="170"/>
      <c r="I61" s="170"/>
      <c r="J61" s="168">
        <f>ROUND(F61*(N61),2)</f>
        <v>0</v>
      </c>
      <c r="K61" s="1">
        <f>ROUND(F61*(O61),2)</f>
        <v>0</v>
      </c>
      <c r="L61" s="1"/>
      <c r="M61" s="1"/>
      <c r="N61" s="1">
        <v>0</v>
      </c>
      <c r="O61" s="1"/>
      <c r="P61" s="167">
        <f>ROUND(F61*(R61),3)</f>
        <v>0.124</v>
      </c>
      <c r="Q61" s="173"/>
      <c r="R61" s="173">
        <v>5.4000000000000001E-4</v>
      </c>
      <c r="S61" s="167"/>
      <c r="Z61">
        <v>0</v>
      </c>
    </row>
    <row r="62" spans="1:26" ht="24.95" customHeight="1">
      <c r="A62" s="171"/>
      <c r="B62" s="168" t="s">
        <v>176</v>
      </c>
      <c r="C62" s="172" t="s">
        <v>181</v>
      </c>
      <c r="D62" s="168" t="s">
        <v>182</v>
      </c>
      <c r="E62" s="168" t="s">
        <v>183</v>
      </c>
      <c r="F62" s="169">
        <v>3</v>
      </c>
      <c r="G62" s="170"/>
      <c r="H62" s="170"/>
      <c r="I62" s="170"/>
      <c r="J62" s="168">
        <f>ROUND(F62*(N62),2)</f>
        <v>0</v>
      </c>
      <c r="K62" s="1">
        <f>ROUND(F62*(O62),2)</f>
        <v>0</v>
      </c>
      <c r="L62" s="1"/>
      <c r="M62" s="1"/>
      <c r="N62" s="1">
        <v>0</v>
      </c>
      <c r="O62" s="1"/>
      <c r="P62" s="167"/>
      <c r="Q62" s="173"/>
      <c r="R62" s="173"/>
      <c r="S62" s="167"/>
      <c r="Z62">
        <v>0</v>
      </c>
    </row>
    <row r="63" spans="1:26" ht="24.95" customHeight="1">
      <c r="A63" s="171"/>
      <c r="B63" s="168" t="s">
        <v>184</v>
      </c>
      <c r="C63" s="172" t="s">
        <v>185</v>
      </c>
      <c r="D63" s="168" t="s">
        <v>186</v>
      </c>
      <c r="E63" s="168" t="s">
        <v>130</v>
      </c>
      <c r="F63" s="169">
        <v>5.8000000000000003E-2</v>
      </c>
      <c r="G63" s="170"/>
      <c r="H63" s="170"/>
      <c r="I63" s="170"/>
      <c r="J63" s="168">
        <f>ROUND(F63*(N63),2)</f>
        <v>0</v>
      </c>
      <c r="K63" s="1">
        <f>ROUND(F63*(O63),2)</f>
        <v>0</v>
      </c>
      <c r="L63" s="1"/>
      <c r="M63" s="1">
        <f>ROUND(F63*(H63),2)</f>
        <v>0</v>
      </c>
      <c r="N63" s="1">
        <v>0</v>
      </c>
      <c r="O63" s="1"/>
      <c r="P63" s="167">
        <f>ROUND(F63*(R63),3)</f>
        <v>5.8000000000000003E-2</v>
      </c>
      <c r="Q63" s="173"/>
      <c r="R63" s="173">
        <v>1</v>
      </c>
      <c r="S63" s="167"/>
      <c r="Z63">
        <v>0</v>
      </c>
    </row>
    <row r="64" spans="1:26" ht="24.95" customHeight="1">
      <c r="A64" s="171"/>
      <c r="B64" s="168" t="s">
        <v>187</v>
      </c>
      <c r="C64" s="172" t="s">
        <v>188</v>
      </c>
      <c r="D64" s="168" t="s">
        <v>189</v>
      </c>
      <c r="E64" s="168" t="s">
        <v>91</v>
      </c>
      <c r="F64" s="169">
        <v>264.94</v>
      </c>
      <c r="G64" s="170"/>
      <c r="H64" s="170"/>
      <c r="I64" s="170"/>
      <c r="J64" s="168">
        <f>ROUND(F64*(N64),2)</f>
        <v>0</v>
      </c>
      <c r="K64" s="1">
        <f>ROUND(F64*(O64),2)</f>
        <v>0</v>
      </c>
      <c r="L64" s="1"/>
      <c r="M64" s="1">
        <f>ROUND(F64*(H64),2)</f>
        <v>0</v>
      </c>
      <c r="N64" s="1">
        <v>0</v>
      </c>
      <c r="O64" s="1"/>
      <c r="P64" s="167">
        <f>ROUND(F64*(R64),3)</f>
        <v>1.1259999999999999</v>
      </c>
      <c r="Q64" s="173"/>
      <c r="R64" s="173">
        <v>4.2500000000000003E-3</v>
      </c>
      <c r="S64" s="167"/>
      <c r="Z64">
        <v>0</v>
      </c>
    </row>
    <row r="65" spans="1:26">
      <c r="A65" s="156"/>
      <c r="B65" s="156"/>
      <c r="C65" s="156"/>
      <c r="D65" s="156" t="s">
        <v>64</v>
      </c>
      <c r="E65" s="156"/>
      <c r="F65" s="167"/>
      <c r="G65" s="159">
        <f>ROUND((SUM(L59:L64))/1,2)</f>
        <v>0</v>
      </c>
      <c r="H65" s="159">
        <f>ROUND((SUM(M59:M64))/1,2)</f>
        <v>0</v>
      </c>
      <c r="I65" s="159">
        <f>ROUND((SUM(I59:I64))/1,2)</f>
        <v>0</v>
      </c>
      <c r="J65" s="156"/>
      <c r="K65" s="156"/>
      <c r="L65" s="156">
        <f>ROUND((SUM(L59:L64))/1,2)</f>
        <v>0</v>
      </c>
      <c r="M65" s="156">
        <f>ROUND((SUM(M59:M64))/1,2)</f>
        <v>0</v>
      </c>
      <c r="N65" s="156"/>
      <c r="O65" s="156"/>
      <c r="P65" s="174">
        <f>ROUND((SUM(P59:P64))/1,2)</f>
        <v>1.31</v>
      </c>
      <c r="Q65" s="153"/>
      <c r="R65" s="153"/>
      <c r="S65" s="174">
        <f>ROUND((SUM(S59:S64))/1,2)</f>
        <v>0</v>
      </c>
      <c r="T65" s="153"/>
      <c r="U65" s="153"/>
      <c r="V65" s="153"/>
      <c r="W65" s="153"/>
      <c r="X65" s="153"/>
      <c r="Y65" s="153"/>
      <c r="Z65" s="153"/>
    </row>
    <row r="66" spans="1:26">
      <c r="A66" s="1"/>
      <c r="B66" s="1"/>
      <c r="C66" s="1"/>
      <c r="D66" s="1"/>
      <c r="E66" s="1"/>
      <c r="F66" s="163"/>
      <c r="G66" s="149"/>
      <c r="H66" s="149"/>
      <c r="I66" s="149"/>
      <c r="J66" s="1"/>
      <c r="K66" s="1"/>
      <c r="L66" s="1"/>
      <c r="M66" s="1"/>
      <c r="N66" s="1"/>
      <c r="O66" s="1"/>
      <c r="P66" s="1"/>
      <c r="S66" s="1"/>
    </row>
    <row r="67" spans="1:26">
      <c r="A67" s="156"/>
      <c r="B67" s="156"/>
      <c r="C67" s="156"/>
      <c r="D67" s="156" t="s">
        <v>65</v>
      </c>
      <c r="E67" s="156"/>
      <c r="F67" s="167"/>
      <c r="G67" s="157"/>
      <c r="H67" s="157"/>
      <c r="I67" s="157"/>
      <c r="J67" s="156"/>
      <c r="K67" s="156"/>
      <c r="L67" s="156"/>
      <c r="M67" s="156"/>
      <c r="N67" s="156"/>
      <c r="O67" s="156"/>
      <c r="P67" s="156"/>
      <c r="Q67" s="153"/>
      <c r="R67" s="153"/>
      <c r="S67" s="156"/>
      <c r="T67" s="153"/>
      <c r="U67" s="153"/>
      <c r="V67" s="153"/>
      <c r="W67" s="153"/>
      <c r="X67" s="153"/>
      <c r="Y67" s="153"/>
      <c r="Z67" s="153"/>
    </row>
    <row r="68" spans="1:26" ht="35.1" customHeight="1">
      <c r="A68" s="171"/>
      <c r="B68" s="168" t="s">
        <v>190</v>
      </c>
      <c r="C68" s="172" t="s">
        <v>191</v>
      </c>
      <c r="D68" s="168" t="s">
        <v>192</v>
      </c>
      <c r="E68" s="168" t="s">
        <v>91</v>
      </c>
      <c r="F68" s="169">
        <v>88.59</v>
      </c>
      <c r="G68" s="170"/>
      <c r="H68" s="170"/>
      <c r="I68" s="170"/>
      <c r="J68" s="168">
        <f t="shared" ref="J68:J76" si="6">ROUND(F68*(N68),2)</f>
        <v>0</v>
      </c>
      <c r="K68" s="1">
        <f t="shared" ref="K68:K76" si="7">ROUND(F68*(O68),2)</f>
        <v>0</v>
      </c>
      <c r="L68" s="1"/>
      <c r="M68" s="1"/>
      <c r="N68" s="1">
        <v>0</v>
      </c>
      <c r="O68" s="1"/>
      <c r="P68" s="167">
        <f>ROUND(F68*(R68),3)</f>
        <v>8.0000000000000002E-3</v>
      </c>
      <c r="Q68" s="173"/>
      <c r="R68" s="173">
        <v>9.0000000000000006E-5</v>
      </c>
      <c r="S68" s="167"/>
      <c r="Z68">
        <v>0</v>
      </c>
    </row>
    <row r="69" spans="1:26" ht="35.1" customHeight="1">
      <c r="A69" s="171"/>
      <c r="B69" s="168" t="s">
        <v>190</v>
      </c>
      <c r="C69" s="172" t="s">
        <v>193</v>
      </c>
      <c r="D69" s="168" t="s">
        <v>194</v>
      </c>
      <c r="E69" s="168" t="s">
        <v>108</v>
      </c>
      <c r="F69" s="169">
        <v>88.59</v>
      </c>
      <c r="G69" s="170"/>
      <c r="H69" s="170"/>
      <c r="I69" s="170"/>
      <c r="J69" s="168">
        <f t="shared" si="6"/>
        <v>0</v>
      </c>
      <c r="K69" s="1">
        <f t="shared" si="7"/>
        <v>0</v>
      </c>
      <c r="L69" s="1"/>
      <c r="M69" s="1"/>
      <c r="N69" s="1">
        <v>0</v>
      </c>
      <c r="O69" s="1"/>
      <c r="P69" s="167"/>
      <c r="Q69" s="173"/>
      <c r="R69" s="173"/>
      <c r="S69" s="167"/>
      <c r="Z69">
        <v>0</v>
      </c>
    </row>
    <row r="70" spans="1:26" ht="35.1" customHeight="1">
      <c r="A70" s="171"/>
      <c r="B70" s="168" t="s">
        <v>190</v>
      </c>
      <c r="C70" s="172" t="s">
        <v>195</v>
      </c>
      <c r="D70" s="168" t="s">
        <v>196</v>
      </c>
      <c r="E70" s="168" t="s">
        <v>108</v>
      </c>
      <c r="F70" s="169">
        <v>88.59</v>
      </c>
      <c r="G70" s="170"/>
      <c r="H70" s="170"/>
      <c r="I70" s="170"/>
      <c r="J70" s="168">
        <f t="shared" si="6"/>
        <v>0</v>
      </c>
      <c r="K70" s="1">
        <f t="shared" si="7"/>
        <v>0</v>
      </c>
      <c r="L70" s="1"/>
      <c r="M70" s="1"/>
      <c r="N70" s="1">
        <v>0</v>
      </c>
      <c r="O70" s="1"/>
      <c r="P70" s="167">
        <f>ROUND(F70*(R70),3)</f>
        <v>3.0000000000000001E-3</v>
      </c>
      <c r="Q70" s="173"/>
      <c r="R70" s="173">
        <v>3.0000000000000001E-5</v>
      </c>
      <c r="S70" s="167"/>
      <c r="Z70">
        <v>0</v>
      </c>
    </row>
    <row r="71" spans="1:26" ht="24.95" customHeight="1">
      <c r="A71" s="171"/>
      <c r="B71" s="168" t="s">
        <v>190</v>
      </c>
      <c r="C71" s="172" t="s">
        <v>197</v>
      </c>
      <c r="D71" s="168" t="s">
        <v>198</v>
      </c>
      <c r="E71" s="168" t="s">
        <v>199</v>
      </c>
      <c r="F71" s="169">
        <v>32.299999999999997</v>
      </c>
      <c r="G71" s="170"/>
      <c r="H71" s="170"/>
      <c r="I71" s="170"/>
      <c r="J71" s="168">
        <f t="shared" si="6"/>
        <v>0</v>
      </c>
      <c r="K71" s="1">
        <f t="shared" si="7"/>
        <v>0</v>
      </c>
      <c r="L71" s="1"/>
      <c r="M71" s="1"/>
      <c r="N71" s="1">
        <v>0</v>
      </c>
      <c r="O71" s="1"/>
      <c r="P71" s="167">
        <f>ROUND(F71*(R71),3)</f>
        <v>1E-3</v>
      </c>
      <c r="Q71" s="173"/>
      <c r="R71" s="173">
        <v>3.0000000000000001E-5</v>
      </c>
      <c r="S71" s="167"/>
      <c r="Z71">
        <v>0</v>
      </c>
    </row>
    <row r="72" spans="1:26" ht="35.1" customHeight="1">
      <c r="A72" s="171"/>
      <c r="B72" s="168" t="s">
        <v>190</v>
      </c>
      <c r="C72" s="172" t="s">
        <v>200</v>
      </c>
      <c r="D72" s="168" t="s">
        <v>201</v>
      </c>
      <c r="E72" s="168" t="s">
        <v>91</v>
      </c>
      <c r="F72" s="169">
        <v>78.900000000000006</v>
      </c>
      <c r="G72" s="170"/>
      <c r="H72" s="170"/>
      <c r="I72" s="170"/>
      <c r="J72" s="168">
        <f t="shared" si="6"/>
        <v>0</v>
      </c>
      <c r="K72" s="1">
        <f t="shared" si="7"/>
        <v>0</v>
      </c>
      <c r="L72" s="1"/>
      <c r="M72" s="1"/>
      <c r="N72" s="1">
        <v>0</v>
      </c>
      <c r="O72" s="1"/>
      <c r="P72" s="167"/>
      <c r="Q72" s="173"/>
      <c r="R72" s="173"/>
      <c r="S72" s="167"/>
      <c r="Z72">
        <v>0</v>
      </c>
    </row>
    <row r="73" spans="1:26" ht="24.95" customHeight="1">
      <c r="A73" s="171"/>
      <c r="B73" s="168" t="s">
        <v>190</v>
      </c>
      <c r="C73" s="172" t="s">
        <v>202</v>
      </c>
      <c r="D73" s="168" t="s">
        <v>203</v>
      </c>
      <c r="E73" s="168" t="s">
        <v>183</v>
      </c>
      <c r="F73" s="169">
        <v>3.1</v>
      </c>
      <c r="G73" s="170"/>
      <c r="H73" s="170"/>
      <c r="I73" s="170"/>
      <c r="J73" s="168">
        <f t="shared" si="6"/>
        <v>0</v>
      </c>
      <c r="K73" s="1">
        <f t="shared" si="7"/>
        <v>0</v>
      </c>
      <c r="L73" s="1"/>
      <c r="M73" s="1"/>
      <c r="N73" s="1">
        <v>0</v>
      </c>
      <c r="O73" s="1"/>
      <c r="P73" s="167"/>
      <c r="Q73" s="173"/>
      <c r="R73" s="173"/>
      <c r="S73" s="167"/>
      <c r="Z73">
        <v>0</v>
      </c>
    </row>
    <row r="74" spans="1:26" ht="24.95" customHeight="1">
      <c r="A74" s="171"/>
      <c r="B74" s="168" t="s">
        <v>204</v>
      </c>
      <c r="C74" s="172" t="s">
        <v>205</v>
      </c>
      <c r="D74" s="168" t="s">
        <v>206</v>
      </c>
      <c r="E74" s="168" t="s">
        <v>91</v>
      </c>
      <c r="F74" s="169">
        <v>101.88</v>
      </c>
      <c r="G74" s="170"/>
      <c r="H74" s="170"/>
      <c r="I74" s="170"/>
      <c r="J74" s="168">
        <f t="shared" si="6"/>
        <v>0</v>
      </c>
      <c r="K74" s="1">
        <f t="shared" si="7"/>
        <v>0</v>
      </c>
      <c r="L74" s="1"/>
      <c r="M74" s="1">
        <f>ROUND(F74*(H74),2)</f>
        <v>0</v>
      </c>
      <c r="N74" s="1">
        <v>0</v>
      </c>
      <c r="O74" s="1"/>
      <c r="P74" s="167">
        <f>ROUND(F74*(R74),3)</f>
        <v>0.02</v>
      </c>
      <c r="Q74" s="173"/>
      <c r="R74" s="173">
        <v>2.0000000000000001E-4</v>
      </c>
      <c r="S74" s="167"/>
      <c r="Z74">
        <v>0</v>
      </c>
    </row>
    <row r="75" spans="1:26" ht="24.95" customHeight="1">
      <c r="A75" s="171"/>
      <c r="B75" s="168" t="s">
        <v>207</v>
      </c>
      <c r="C75" s="172" t="s">
        <v>208</v>
      </c>
      <c r="D75" s="168" t="s">
        <v>209</v>
      </c>
      <c r="E75" s="168" t="s">
        <v>158</v>
      </c>
      <c r="F75" s="169">
        <v>3.95</v>
      </c>
      <c r="G75" s="170"/>
      <c r="H75" s="170"/>
      <c r="I75" s="170"/>
      <c r="J75" s="168">
        <f t="shared" si="6"/>
        <v>0</v>
      </c>
      <c r="K75" s="1">
        <f t="shared" si="7"/>
        <v>0</v>
      </c>
      <c r="L75" s="1"/>
      <c r="M75" s="1">
        <f>ROUND(F75*(H75),2)</f>
        <v>0</v>
      </c>
      <c r="N75" s="1">
        <v>0</v>
      </c>
      <c r="O75" s="1"/>
      <c r="P75" s="167">
        <f>ROUND(F75*(R75),3)</f>
        <v>6.5970000000000004</v>
      </c>
      <c r="Q75" s="173"/>
      <c r="R75" s="173">
        <v>1.67</v>
      </c>
      <c r="S75" s="167"/>
      <c r="Z75">
        <v>0</v>
      </c>
    </row>
    <row r="76" spans="1:26" ht="24.95" customHeight="1">
      <c r="A76" s="171"/>
      <c r="B76" s="168" t="s">
        <v>187</v>
      </c>
      <c r="C76" s="172" t="s">
        <v>210</v>
      </c>
      <c r="D76" s="168" t="s">
        <v>211</v>
      </c>
      <c r="E76" s="168" t="s">
        <v>108</v>
      </c>
      <c r="F76" s="169">
        <v>194.9</v>
      </c>
      <c r="G76" s="170"/>
      <c r="H76" s="170"/>
      <c r="I76" s="170"/>
      <c r="J76" s="168">
        <f t="shared" si="6"/>
        <v>0</v>
      </c>
      <c r="K76" s="1">
        <f t="shared" si="7"/>
        <v>0</v>
      </c>
      <c r="L76" s="1"/>
      <c r="M76" s="1">
        <f>ROUND(F76*(H76),2)</f>
        <v>0</v>
      </c>
      <c r="N76" s="1">
        <v>0</v>
      </c>
      <c r="O76" s="1"/>
      <c r="P76" s="167">
        <f>ROUND(F76*(R76),3)</f>
        <v>5.8000000000000003E-2</v>
      </c>
      <c r="Q76" s="173"/>
      <c r="R76" s="173">
        <v>2.9999999999999997E-4</v>
      </c>
      <c r="S76" s="167"/>
      <c r="Z76">
        <v>0</v>
      </c>
    </row>
    <row r="77" spans="1:26">
      <c r="A77" s="156"/>
      <c r="B77" s="156"/>
      <c r="C77" s="156"/>
      <c r="D77" s="156" t="s">
        <v>65</v>
      </c>
      <c r="E77" s="156"/>
      <c r="F77" s="167"/>
      <c r="G77" s="159">
        <f>ROUND((SUM(L67:L76))/1,2)</f>
        <v>0</v>
      </c>
      <c r="H77" s="159">
        <f>ROUND((SUM(M67:M76))/1,2)</f>
        <v>0</v>
      </c>
      <c r="I77" s="159">
        <f>ROUND((SUM(I67:I76))/1,2)</f>
        <v>0</v>
      </c>
      <c r="J77" s="156"/>
      <c r="K77" s="156"/>
      <c r="L77" s="156">
        <f>ROUND((SUM(L67:L76))/1,2)</f>
        <v>0</v>
      </c>
      <c r="M77" s="156">
        <f>ROUND((SUM(M67:M76))/1,2)</f>
        <v>0</v>
      </c>
      <c r="N77" s="156"/>
      <c r="O77" s="156"/>
      <c r="P77" s="174">
        <f>ROUND((SUM(P67:P76))/1,2)</f>
        <v>6.69</v>
      </c>
      <c r="Q77" s="153"/>
      <c r="R77" s="153"/>
      <c r="S77" s="174">
        <f>ROUND((SUM(S67:S76))/1,2)</f>
        <v>0</v>
      </c>
      <c r="T77" s="153"/>
      <c r="U77" s="153"/>
      <c r="V77" s="153"/>
      <c r="W77" s="153"/>
      <c r="X77" s="153"/>
      <c r="Y77" s="153"/>
      <c r="Z77" s="153"/>
    </row>
    <row r="78" spans="1:26">
      <c r="A78" s="1"/>
      <c r="B78" s="1"/>
      <c r="C78" s="1"/>
      <c r="D78" s="1"/>
      <c r="E78" s="1"/>
      <c r="F78" s="163"/>
      <c r="G78" s="149"/>
      <c r="H78" s="149"/>
      <c r="I78" s="149"/>
      <c r="J78" s="1"/>
      <c r="K78" s="1"/>
      <c r="L78" s="1"/>
      <c r="M78" s="1"/>
      <c r="N78" s="1"/>
      <c r="O78" s="1"/>
      <c r="P78" s="1"/>
      <c r="S78" s="1"/>
    </row>
    <row r="79" spans="1:26">
      <c r="A79" s="156"/>
      <c r="B79" s="156"/>
      <c r="C79" s="156"/>
      <c r="D79" s="156" t="s">
        <v>66</v>
      </c>
      <c r="E79" s="156"/>
      <c r="F79" s="167"/>
      <c r="G79" s="157"/>
      <c r="H79" s="157"/>
      <c r="I79" s="157"/>
      <c r="J79" s="156"/>
      <c r="K79" s="156"/>
      <c r="L79" s="156"/>
      <c r="M79" s="156"/>
      <c r="N79" s="156"/>
      <c r="O79" s="156"/>
      <c r="P79" s="156"/>
      <c r="Q79" s="153"/>
      <c r="R79" s="153"/>
      <c r="S79" s="156"/>
      <c r="T79" s="153"/>
      <c r="U79" s="153"/>
      <c r="V79" s="153"/>
      <c r="W79" s="153"/>
      <c r="X79" s="153"/>
      <c r="Y79" s="153"/>
      <c r="Z79" s="153"/>
    </row>
    <row r="80" spans="1:26" ht="24.95" customHeight="1">
      <c r="A80" s="171"/>
      <c r="B80" s="168" t="s">
        <v>212</v>
      </c>
      <c r="C80" s="172" t="s">
        <v>213</v>
      </c>
      <c r="D80" s="168" t="s">
        <v>214</v>
      </c>
      <c r="E80" s="168" t="s">
        <v>91</v>
      </c>
      <c r="F80" s="169">
        <v>97.9</v>
      </c>
      <c r="G80" s="170"/>
      <c r="H80" s="170"/>
      <c r="I80" s="170"/>
      <c r="J80" s="168">
        <f t="shared" ref="J80:J89" si="8">ROUND(F80*(N80),2)</f>
        <v>0</v>
      </c>
      <c r="K80" s="1">
        <f t="shared" ref="K80:K89" si="9">ROUND(F80*(O80),2)</f>
        <v>0</v>
      </c>
      <c r="L80" s="1"/>
      <c r="M80" s="1"/>
      <c r="N80" s="1">
        <v>0</v>
      </c>
      <c r="O80" s="1"/>
      <c r="P80" s="167">
        <f>ROUND(F80*(R80),3)</f>
        <v>0.04</v>
      </c>
      <c r="Q80" s="173"/>
      <c r="R80" s="173">
        <v>4.0999999999999999E-4</v>
      </c>
      <c r="S80" s="167"/>
      <c r="Z80">
        <v>0</v>
      </c>
    </row>
    <row r="81" spans="1:26" ht="24.95" customHeight="1">
      <c r="A81" s="171"/>
      <c r="B81" s="168" t="s">
        <v>212</v>
      </c>
      <c r="C81" s="172" t="s">
        <v>215</v>
      </c>
      <c r="D81" s="168" t="s">
        <v>216</v>
      </c>
      <c r="E81" s="168" t="s">
        <v>91</v>
      </c>
      <c r="F81" s="169">
        <v>612.78</v>
      </c>
      <c r="G81" s="170"/>
      <c r="H81" s="170"/>
      <c r="I81" s="170"/>
      <c r="J81" s="168">
        <f t="shared" si="8"/>
        <v>0</v>
      </c>
      <c r="K81" s="1">
        <f t="shared" si="9"/>
        <v>0</v>
      </c>
      <c r="L81" s="1"/>
      <c r="M81" s="1"/>
      <c r="N81" s="1">
        <v>0</v>
      </c>
      <c r="O81" s="1"/>
      <c r="P81" s="167">
        <f>ROUND(F81*(R81),3)</f>
        <v>0.32700000000000001</v>
      </c>
      <c r="Q81" s="173"/>
      <c r="R81" s="173">
        <v>5.3378400000000004E-4</v>
      </c>
      <c r="S81" s="167"/>
      <c r="Z81">
        <v>0</v>
      </c>
    </row>
    <row r="82" spans="1:26" ht="24.95" customHeight="1">
      <c r="A82" s="171"/>
      <c r="B82" s="168" t="s">
        <v>212</v>
      </c>
      <c r="C82" s="172" t="s">
        <v>217</v>
      </c>
      <c r="D82" s="168" t="s">
        <v>218</v>
      </c>
      <c r="E82" s="168" t="s">
        <v>91</v>
      </c>
      <c r="F82" s="169">
        <v>230.38</v>
      </c>
      <c r="G82" s="170"/>
      <c r="H82" s="170"/>
      <c r="I82" s="170"/>
      <c r="J82" s="168">
        <f t="shared" si="8"/>
        <v>0</v>
      </c>
      <c r="K82" s="1">
        <f t="shared" si="9"/>
        <v>0</v>
      </c>
      <c r="L82" s="1"/>
      <c r="M82" s="1"/>
      <c r="N82" s="1">
        <v>0</v>
      </c>
      <c r="O82" s="1"/>
      <c r="P82" s="167"/>
      <c r="Q82" s="173"/>
      <c r="R82" s="173"/>
      <c r="S82" s="167"/>
      <c r="Z82">
        <v>0</v>
      </c>
    </row>
    <row r="83" spans="1:26" ht="24.95" customHeight="1">
      <c r="A83" s="171"/>
      <c r="B83" s="168" t="s">
        <v>212</v>
      </c>
      <c r="C83" s="172" t="s">
        <v>219</v>
      </c>
      <c r="D83" s="168" t="s">
        <v>220</v>
      </c>
      <c r="E83" s="168" t="s">
        <v>91</v>
      </c>
      <c r="F83" s="169">
        <v>157.80000000000001</v>
      </c>
      <c r="G83" s="170"/>
      <c r="H83" s="170"/>
      <c r="I83" s="170"/>
      <c r="J83" s="168">
        <f t="shared" si="8"/>
        <v>0</v>
      </c>
      <c r="K83" s="1">
        <f t="shared" si="9"/>
        <v>0</v>
      </c>
      <c r="L83" s="1"/>
      <c r="M83" s="1"/>
      <c r="N83" s="1">
        <v>0</v>
      </c>
      <c r="O83" s="1"/>
      <c r="P83" s="167"/>
      <c r="Q83" s="173"/>
      <c r="R83" s="173"/>
      <c r="S83" s="167"/>
      <c r="Z83">
        <v>0</v>
      </c>
    </row>
    <row r="84" spans="1:26" ht="24.95" customHeight="1">
      <c r="A84" s="171"/>
      <c r="B84" s="168" t="s">
        <v>221</v>
      </c>
      <c r="C84" s="172" t="s">
        <v>222</v>
      </c>
      <c r="D84" s="168" t="s">
        <v>223</v>
      </c>
      <c r="E84" s="168" t="s">
        <v>183</v>
      </c>
      <c r="F84" s="169">
        <v>1.6</v>
      </c>
      <c r="G84" s="170"/>
      <c r="H84" s="170"/>
      <c r="I84" s="170"/>
      <c r="J84" s="168">
        <f t="shared" si="8"/>
        <v>0</v>
      </c>
      <c r="K84" s="1">
        <f t="shared" si="9"/>
        <v>0</v>
      </c>
      <c r="L84" s="1"/>
      <c r="M84" s="1"/>
      <c r="N84" s="1">
        <v>0</v>
      </c>
      <c r="O84" s="1"/>
      <c r="P84" s="167"/>
      <c r="Q84" s="173"/>
      <c r="R84" s="173"/>
      <c r="S84" s="167"/>
      <c r="Z84">
        <v>0</v>
      </c>
    </row>
    <row r="85" spans="1:26" ht="24.95" customHeight="1">
      <c r="A85" s="171"/>
      <c r="B85" s="168" t="s">
        <v>204</v>
      </c>
      <c r="C85" s="172" t="s">
        <v>224</v>
      </c>
      <c r="D85" s="168" t="s">
        <v>225</v>
      </c>
      <c r="E85" s="168" t="s">
        <v>108</v>
      </c>
      <c r="F85" s="169">
        <v>241.9</v>
      </c>
      <c r="G85" s="170"/>
      <c r="H85" s="170"/>
      <c r="I85" s="170"/>
      <c r="J85" s="168">
        <f t="shared" si="8"/>
        <v>0</v>
      </c>
      <c r="K85" s="1">
        <f t="shared" si="9"/>
        <v>0</v>
      </c>
      <c r="L85" s="1"/>
      <c r="M85" s="1">
        <f>ROUND(F85*(H85),2)</f>
        <v>0</v>
      </c>
      <c r="N85" s="1">
        <v>0</v>
      </c>
      <c r="O85" s="1"/>
      <c r="P85" s="167">
        <f>ROUND(F85*(R85),3)</f>
        <v>5.4189999999999996</v>
      </c>
      <c r="Q85" s="173"/>
      <c r="R85" s="173">
        <v>2.24E-2</v>
      </c>
      <c r="S85" s="167"/>
      <c r="Z85">
        <v>0</v>
      </c>
    </row>
    <row r="86" spans="1:26" ht="24.95" customHeight="1">
      <c r="A86" s="171"/>
      <c r="B86" s="168" t="s">
        <v>204</v>
      </c>
      <c r="C86" s="172" t="s">
        <v>226</v>
      </c>
      <c r="D86" s="168" t="s">
        <v>227</v>
      </c>
      <c r="E86" s="168" t="s">
        <v>108</v>
      </c>
      <c r="F86" s="169">
        <v>3.68</v>
      </c>
      <c r="G86" s="170"/>
      <c r="H86" s="170"/>
      <c r="I86" s="170"/>
      <c r="J86" s="168">
        <f t="shared" si="8"/>
        <v>0</v>
      </c>
      <c r="K86" s="1">
        <f t="shared" si="9"/>
        <v>0</v>
      </c>
      <c r="L86" s="1"/>
      <c r="M86" s="1">
        <f>ROUND(F86*(H86),2)</f>
        <v>0</v>
      </c>
      <c r="N86" s="1">
        <v>0</v>
      </c>
      <c r="O86" s="1"/>
      <c r="P86" s="167"/>
      <c r="Q86" s="173"/>
      <c r="R86" s="173"/>
      <c r="S86" s="167"/>
      <c r="Z86">
        <v>0</v>
      </c>
    </row>
    <row r="87" spans="1:26" ht="24.95" customHeight="1">
      <c r="A87" s="171"/>
      <c r="B87" s="168" t="s">
        <v>204</v>
      </c>
      <c r="C87" s="172" t="s">
        <v>228</v>
      </c>
      <c r="D87" s="168" t="s">
        <v>229</v>
      </c>
      <c r="E87" s="168" t="s">
        <v>108</v>
      </c>
      <c r="F87" s="169">
        <v>3.68</v>
      </c>
      <c r="G87" s="170"/>
      <c r="H87" s="170"/>
      <c r="I87" s="170"/>
      <c r="J87" s="168">
        <f t="shared" si="8"/>
        <v>0</v>
      </c>
      <c r="K87" s="1">
        <f t="shared" si="9"/>
        <v>0</v>
      </c>
      <c r="L87" s="1"/>
      <c r="M87" s="1">
        <f>ROUND(F87*(H87),2)</f>
        <v>0</v>
      </c>
      <c r="N87" s="1">
        <v>0</v>
      </c>
      <c r="O87" s="1"/>
      <c r="P87" s="167"/>
      <c r="Q87" s="173"/>
      <c r="R87" s="173"/>
      <c r="S87" s="167"/>
      <c r="Z87">
        <v>0</v>
      </c>
    </row>
    <row r="88" spans="1:26" ht="24.95" customHeight="1">
      <c r="A88" s="171"/>
      <c r="B88" s="168" t="s">
        <v>187</v>
      </c>
      <c r="C88" s="172" t="s">
        <v>230</v>
      </c>
      <c r="D88" s="168" t="s">
        <v>231</v>
      </c>
      <c r="E88" s="168" t="s">
        <v>91</v>
      </c>
      <c r="F88" s="169">
        <v>821.71</v>
      </c>
      <c r="G88" s="170"/>
      <c r="H88" s="170"/>
      <c r="I88" s="170"/>
      <c r="J88" s="168">
        <f t="shared" si="8"/>
        <v>0</v>
      </c>
      <c r="K88" s="1">
        <f t="shared" si="9"/>
        <v>0</v>
      </c>
      <c r="L88" s="1"/>
      <c r="M88" s="1">
        <f>ROUND(F88*(H88),2)</f>
        <v>0</v>
      </c>
      <c r="N88" s="1">
        <v>0</v>
      </c>
      <c r="O88" s="1"/>
      <c r="P88" s="167">
        <f>ROUND(F88*(R88),3)</f>
        <v>5.7850000000000001</v>
      </c>
      <c r="Q88" s="173"/>
      <c r="R88" s="173">
        <v>7.0400000000000003E-3</v>
      </c>
      <c r="S88" s="167"/>
      <c r="Z88">
        <v>0</v>
      </c>
    </row>
    <row r="89" spans="1:26" ht="24.95" customHeight="1">
      <c r="A89" s="171"/>
      <c r="B89" s="168" t="s">
        <v>187</v>
      </c>
      <c r="C89" s="172" t="s">
        <v>232</v>
      </c>
      <c r="D89" s="168" t="s">
        <v>233</v>
      </c>
      <c r="E89" s="168" t="s">
        <v>91</v>
      </c>
      <c r="F89" s="169">
        <v>82.85</v>
      </c>
      <c r="G89" s="170"/>
      <c r="H89" s="170"/>
      <c r="I89" s="170"/>
      <c r="J89" s="168">
        <f t="shared" si="8"/>
        <v>0</v>
      </c>
      <c r="K89" s="1">
        <f t="shared" si="9"/>
        <v>0</v>
      </c>
      <c r="L89" s="1"/>
      <c r="M89" s="1">
        <f>ROUND(F89*(H89),2)</f>
        <v>0</v>
      </c>
      <c r="N89" s="1">
        <v>0</v>
      </c>
      <c r="O89" s="1"/>
      <c r="P89" s="167">
        <f>ROUND(F89*(R89),3)</f>
        <v>0.58299999999999996</v>
      </c>
      <c r="Q89" s="173"/>
      <c r="R89" s="173">
        <v>7.0400000000000003E-3</v>
      </c>
      <c r="S89" s="167"/>
      <c r="Z89">
        <v>0</v>
      </c>
    </row>
    <row r="90" spans="1:26">
      <c r="A90" s="156"/>
      <c r="B90" s="156"/>
      <c r="C90" s="156"/>
      <c r="D90" s="156" t="s">
        <v>66</v>
      </c>
      <c r="E90" s="156"/>
      <c r="F90" s="167"/>
      <c r="G90" s="159">
        <f>ROUND((SUM(L79:L89))/1,2)</f>
        <v>0</v>
      </c>
      <c r="H90" s="159">
        <f>ROUND((SUM(M79:M89))/1,2)</f>
        <v>0</v>
      </c>
      <c r="I90" s="159">
        <f>ROUND((SUM(I79:I89))/1,2)</f>
        <v>0</v>
      </c>
      <c r="J90" s="156"/>
      <c r="K90" s="156"/>
      <c r="L90" s="156">
        <f>ROUND((SUM(L79:L89))/1,2)</f>
        <v>0</v>
      </c>
      <c r="M90" s="156">
        <f>ROUND((SUM(M79:M89))/1,2)</f>
        <v>0</v>
      </c>
      <c r="N90" s="156"/>
      <c r="O90" s="156"/>
      <c r="P90" s="174">
        <f>ROUND((SUM(P79:P89))/1,2)</f>
        <v>12.15</v>
      </c>
      <c r="Q90" s="153"/>
      <c r="R90" s="153"/>
      <c r="S90" s="174">
        <f>ROUND((SUM(S79:S89))/1,2)</f>
        <v>0</v>
      </c>
      <c r="T90" s="153"/>
      <c r="U90" s="153"/>
      <c r="V90" s="153"/>
      <c r="W90" s="153"/>
      <c r="X90" s="153"/>
      <c r="Y90" s="153"/>
      <c r="Z90" s="153"/>
    </row>
    <row r="91" spans="1:26">
      <c r="A91" s="1"/>
      <c r="B91" s="1"/>
      <c r="C91" s="1"/>
      <c r="D91" s="1"/>
      <c r="E91" s="1"/>
      <c r="F91" s="163"/>
      <c r="G91" s="149"/>
      <c r="H91" s="149"/>
      <c r="I91" s="149"/>
      <c r="J91" s="1"/>
      <c r="K91" s="1"/>
      <c r="L91" s="1"/>
      <c r="M91" s="1"/>
      <c r="N91" s="1"/>
      <c r="O91" s="1"/>
      <c r="P91" s="1"/>
      <c r="S91" s="1"/>
    </row>
    <row r="92" spans="1:26">
      <c r="A92" s="156"/>
      <c r="B92" s="156"/>
      <c r="C92" s="156"/>
      <c r="D92" s="156" t="s">
        <v>67</v>
      </c>
      <c r="E92" s="156"/>
      <c r="F92" s="167"/>
      <c r="G92" s="157"/>
      <c r="H92" s="157"/>
      <c r="I92" s="157"/>
      <c r="J92" s="156"/>
      <c r="K92" s="156"/>
      <c r="L92" s="156"/>
      <c r="M92" s="156"/>
      <c r="N92" s="156"/>
      <c r="O92" s="156"/>
      <c r="P92" s="156"/>
      <c r="Q92" s="153"/>
      <c r="R92" s="153"/>
      <c r="S92" s="156"/>
      <c r="T92" s="153"/>
      <c r="U92" s="153"/>
      <c r="V92" s="153"/>
      <c r="W92" s="153"/>
      <c r="X92" s="153"/>
      <c r="Y92" s="153"/>
      <c r="Z92" s="153"/>
    </row>
    <row r="93" spans="1:26" ht="24.95" customHeight="1">
      <c r="A93" s="171"/>
      <c r="B93" s="168" t="s">
        <v>234</v>
      </c>
      <c r="C93" s="172" t="s">
        <v>235</v>
      </c>
      <c r="D93" s="168" t="s">
        <v>236</v>
      </c>
      <c r="E93" s="168" t="s">
        <v>237</v>
      </c>
      <c r="F93" s="169">
        <v>5</v>
      </c>
      <c r="G93" s="170"/>
      <c r="H93" s="170"/>
      <c r="I93" s="170"/>
      <c r="J93" s="168">
        <f t="shared" ref="J93:J101" si="10">ROUND(F93*(N93),2)</f>
        <v>0</v>
      </c>
      <c r="K93" s="1">
        <f t="shared" ref="K93:K101" si="11">ROUND(F93*(O93),2)</f>
        <v>0</v>
      </c>
      <c r="L93" s="1"/>
      <c r="M93" s="1"/>
      <c r="N93" s="1">
        <v>0</v>
      </c>
      <c r="O93" s="1"/>
      <c r="P93" s="167">
        <f>ROUND(F93*(R93),3)</f>
        <v>0.13800000000000001</v>
      </c>
      <c r="Q93" s="173"/>
      <c r="R93" s="173">
        <v>2.7570000000000001E-2</v>
      </c>
      <c r="S93" s="167"/>
      <c r="Z93">
        <v>0</v>
      </c>
    </row>
    <row r="94" spans="1:26" ht="24.95" customHeight="1">
      <c r="A94" s="171"/>
      <c r="B94" s="168" t="s">
        <v>234</v>
      </c>
      <c r="C94" s="172" t="s">
        <v>238</v>
      </c>
      <c r="D94" s="168" t="s">
        <v>239</v>
      </c>
      <c r="E94" s="168" t="s">
        <v>240</v>
      </c>
      <c r="F94" s="169">
        <v>5</v>
      </c>
      <c r="G94" s="170"/>
      <c r="H94" s="170"/>
      <c r="I94" s="170"/>
      <c r="J94" s="168">
        <f t="shared" si="10"/>
        <v>0</v>
      </c>
      <c r="K94" s="1">
        <f t="shared" si="11"/>
        <v>0</v>
      </c>
      <c r="L94" s="1"/>
      <c r="M94" s="1"/>
      <c r="N94" s="1">
        <v>0</v>
      </c>
      <c r="O94" s="1"/>
      <c r="P94" s="167"/>
      <c r="Q94" s="173"/>
      <c r="R94" s="173"/>
      <c r="S94" s="167"/>
      <c r="Z94">
        <v>0</v>
      </c>
    </row>
    <row r="95" spans="1:26" ht="24.95" customHeight="1">
      <c r="A95" s="171"/>
      <c r="B95" s="168" t="s">
        <v>234</v>
      </c>
      <c r="C95" s="172" t="s">
        <v>241</v>
      </c>
      <c r="D95" s="168" t="s">
        <v>242</v>
      </c>
      <c r="E95" s="168" t="s">
        <v>237</v>
      </c>
      <c r="F95" s="169">
        <v>3</v>
      </c>
      <c r="G95" s="170"/>
      <c r="H95" s="170"/>
      <c r="I95" s="170"/>
      <c r="J95" s="168">
        <f t="shared" si="10"/>
        <v>0</v>
      </c>
      <c r="K95" s="1">
        <f t="shared" si="11"/>
        <v>0</v>
      </c>
      <c r="L95" s="1"/>
      <c r="M95" s="1"/>
      <c r="N95" s="1">
        <v>0</v>
      </c>
      <c r="O95" s="1"/>
      <c r="P95" s="167">
        <f>ROUND(F95*(R95),3)</f>
        <v>6.6000000000000003E-2</v>
      </c>
      <c r="Q95" s="173"/>
      <c r="R95" s="173">
        <v>2.1950000000000001E-2</v>
      </c>
      <c r="S95" s="167"/>
      <c r="Z95">
        <v>0</v>
      </c>
    </row>
    <row r="96" spans="1:26" ht="24.95" customHeight="1">
      <c r="A96" s="171"/>
      <c r="B96" s="168" t="s">
        <v>234</v>
      </c>
      <c r="C96" s="172" t="s">
        <v>243</v>
      </c>
      <c r="D96" s="168" t="s">
        <v>244</v>
      </c>
      <c r="E96" s="168" t="s">
        <v>240</v>
      </c>
      <c r="F96" s="169">
        <v>3</v>
      </c>
      <c r="G96" s="170"/>
      <c r="H96" s="170"/>
      <c r="I96" s="170"/>
      <c r="J96" s="168">
        <f t="shared" si="10"/>
        <v>0</v>
      </c>
      <c r="K96" s="1">
        <f t="shared" si="11"/>
        <v>0</v>
      </c>
      <c r="L96" s="1"/>
      <c r="M96" s="1"/>
      <c r="N96" s="1">
        <v>0</v>
      </c>
      <c r="O96" s="1"/>
      <c r="P96" s="167">
        <f>ROUND(F96*(R96),3)</f>
        <v>4.0000000000000001E-3</v>
      </c>
      <c r="Q96" s="173"/>
      <c r="R96" s="173">
        <v>1.39E-3</v>
      </c>
      <c r="S96" s="167"/>
      <c r="Z96">
        <v>0</v>
      </c>
    </row>
    <row r="97" spans="1:26" ht="24.95" customHeight="1">
      <c r="A97" s="171"/>
      <c r="B97" s="168" t="s">
        <v>234</v>
      </c>
      <c r="C97" s="172" t="s">
        <v>245</v>
      </c>
      <c r="D97" s="168" t="s">
        <v>246</v>
      </c>
      <c r="E97" s="168" t="s">
        <v>237</v>
      </c>
      <c r="F97" s="169">
        <v>5</v>
      </c>
      <c r="G97" s="170"/>
      <c r="H97" s="170"/>
      <c r="I97" s="170"/>
      <c r="J97" s="168">
        <f t="shared" si="10"/>
        <v>0</v>
      </c>
      <c r="K97" s="1">
        <f t="shared" si="11"/>
        <v>0</v>
      </c>
      <c r="L97" s="1"/>
      <c r="M97" s="1"/>
      <c r="N97" s="1">
        <v>0</v>
      </c>
      <c r="O97" s="1"/>
      <c r="P97" s="167">
        <f>ROUND(F97*(R97),3)</f>
        <v>2E-3</v>
      </c>
      <c r="Q97" s="173"/>
      <c r="R97" s="173">
        <v>3.2000000000000003E-4</v>
      </c>
      <c r="S97" s="167"/>
      <c r="Z97">
        <v>0</v>
      </c>
    </row>
    <row r="98" spans="1:26" ht="24.95" customHeight="1">
      <c r="A98" s="171"/>
      <c r="B98" s="168" t="s">
        <v>234</v>
      </c>
      <c r="C98" s="172" t="s">
        <v>247</v>
      </c>
      <c r="D98" s="168" t="s">
        <v>248</v>
      </c>
      <c r="E98" s="168" t="s">
        <v>146</v>
      </c>
      <c r="F98" s="169">
        <v>3</v>
      </c>
      <c r="G98" s="170"/>
      <c r="H98" s="170"/>
      <c r="I98" s="170"/>
      <c r="J98" s="168">
        <f t="shared" si="10"/>
        <v>0</v>
      </c>
      <c r="K98" s="1">
        <f t="shared" si="11"/>
        <v>0</v>
      </c>
      <c r="L98" s="1"/>
      <c r="M98" s="1"/>
      <c r="N98" s="1">
        <v>0</v>
      </c>
      <c r="O98" s="1"/>
      <c r="P98" s="167">
        <f>ROUND(F98*(R98),3)</f>
        <v>4.0000000000000001E-3</v>
      </c>
      <c r="Q98" s="173"/>
      <c r="R98" s="173">
        <v>1.2899999999999999E-3</v>
      </c>
      <c r="S98" s="167"/>
      <c r="Z98">
        <v>0</v>
      </c>
    </row>
    <row r="99" spans="1:26" ht="24.95" customHeight="1">
      <c r="A99" s="171"/>
      <c r="B99" s="168" t="s">
        <v>234</v>
      </c>
      <c r="C99" s="172" t="s">
        <v>249</v>
      </c>
      <c r="D99" s="168" t="s">
        <v>250</v>
      </c>
      <c r="E99" s="168" t="s">
        <v>137</v>
      </c>
      <c r="F99" s="169">
        <v>3</v>
      </c>
      <c r="G99" s="170"/>
      <c r="H99" s="170"/>
      <c r="I99" s="170"/>
      <c r="J99" s="168">
        <f t="shared" si="10"/>
        <v>0</v>
      </c>
      <c r="K99" s="1">
        <f t="shared" si="11"/>
        <v>0</v>
      </c>
      <c r="L99" s="1"/>
      <c r="M99" s="1"/>
      <c r="N99" s="1">
        <v>0</v>
      </c>
      <c r="O99" s="1"/>
      <c r="P99" s="167"/>
      <c r="Q99" s="173"/>
      <c r="R99" s="173"/>
      <c r="S99" s="167"/>
      <c r="Z99">
        <v>0</v>
      </c>
    </row>
    <row r="100" spans="1:26" ht="24.95" customHeight="1">
      <c r="A100" s="171"/>
      <c r="B100" s="168" t="s">
        <v>234</v>
      </c>
      <c r="C100" s="172" t="s">
        <v>251</v>
      </c>
      <c r="D100" s="168" t="s">
        <v>252</v>
      </c>
      <c r="E100" s="168" t="s">
        <v>183</v>
      </c>
      <c r="F100" s="169">
        <v>0.3</v>
      </c>
      <c r="G100" s="170"/>
      <c r="H100" s="170"/>
      <c r="I100" s="170"/>
      <c r="J100" s="168">
        <f t="shared" si="10"/>
        <v>0</v>
      </c>
      <c r="K100" s="1">
        <f t="shared" si="11"/>
        <v>0</v>
      </c>
      <c r="L100" s="1"/>
      <c r="M100" s="1"/>
      <c r="N100" s="1">
        <v>0</v>
      </c>
      <c r="O100" s="1"/>
      <c r="P100" s="167"/>
      <c r="Q100" s="173"/>
      <c r="R100" s="173"/>
      <c r="S100" s="167"/>
      <c r="Z100">
        <v>0</v>
      </c>
    </row>
    <row r="101" spans="1:26" ht="24.95" customHeight="1">
      <c r="A101" s="171"/>
      <c r="B101" s="168" t="s">
        <v>253</v>
      </c>
      <c r="C101" s="172" t="s">
        <v>254</v>
      </c>
      <c r="D101" s="168" t="s">
        <v>255</v>
      </c>
      <c r="E101" s="168" t="s">
        <v>256</v>
      </c>
      <c r="F101" s="169">
        <v>1</v>
      </c>
      <c r="G101" s="170"/>
      <c r="H101" s="170"/>
      <c r="I101" s="170"/>
      <c r="J101" s="168">
        <f t="shared" si="10"/>
        <v>0</v>
      </c>
      <c r="K101" s="1">
        <f t="shared" si="11"/>
        <v>0</v>
      </c>
      <c r="L101" s="1"/>
      <c r="M101" s="1"/>
      <c r="N101" s="1">
        <v>0</v>
      </c>
      <c r="O101" s="1"/>
      <c r="P101" s="167"/>
      <c r="Q101" s="173"/>
      <c r="R101" s="173"/>
      <c r="S101" s="167"/>
      <c r="Z101">
        <v>0</v>
      </c>
    </row>
    <row r="102" spans="1:26">
      <c r="A102" s="156"/>
      <c r="B102" s="156"/>
      <c r="C102" s="156"/>
      <c r="D102" s="156" t="s">
        <v>67</v>
      </c>
      <c r="E102" s="156"/>
      <c r="F102" s="167"/>
      <c r="G102" s="159">
        <f>ROUND((SUM(L92:L101))/1,2)</f>
        <v>0</v>
      </c>
      <c r="H102" s="159">
        <f>ROUND((SUM(M92:M101))/1,2)</f>
        <v>0</v>
      </c>
      <c r="I102" s="159">
        <f>ROUND((SUM(I92:I101))/1,2)</f>
        <v>0</v>
      </c>
      <c r="J102" s="156"/>
      <c r="K102" s="156"/>
      <c r="L102" s="156">
        <f>ROUND((SUM(L92:L101))/1,2)</f>
        <v>0</v>
      </c>
      <c r="M102" s="156">
        <f>ROUND((SUM(M92:M101))/1,2)</f>
        <v>0</v>
      </c>
      <c r="N102" s="156"/>
      <c r="O102" s="156"/>
      <c r="P102" s="174">
        <f>ROUND((SUM(P92:P101))/1,2)</f>
        <v>0.21</v>
      </c>
      <c r="Q102" s="153"/>
      <c r="R102" s="153"/>
      <c r="S102" s="174">
        <f>ROUND((SUM(S92:S101))/1,2)</f>
        <v>0</v>
      </c>
      <c r="T102" s="153"/>
      <c r="U102" s="153"/>
      <c r="V102" s="153"/>
      <c r="W102" s="153"/>
      <c r="X102" s="153"/>
      <c r="Y102" s="153"/>
      <c r="Z102" s="153"/>
    </row>
    <row r="103" spans="1:26">
      <c r="A103" s="1"/>
      <c r="B103" s="1"/>
      <c r="C103" s="1"/>
      <c r="D103" s="1"/>
      <c r="E103" s="1"/>
      <c r="F103" s="163"/>
      <c r="G103" s="149"/>
      <c r="H103" s="149"/>
      <c r="I103" s="149"/>
      <c r="J103" s="1"/>
      <c r="K103" s="1"/>
      <c r="L103" s="1"/>
      <c r="M103" s="1"/>
      <c r="N103" s="1"/>
      <c r="O103" s="1"/>
      <c r="P103" s="1"/>
      <c r="S103" s="1"/>
    </row>
    <row r="104" spans="1:26">
      <c r="A104" s="156"/>
      <c r="B104" s="156"/>
      <c r="C104" s="156"/>
      <c r="D104" s="156" t="s">
        <v>68</v>
      </c>
      <c r="E104" s="156"/>
      <c r="F104" s="167"/>
      <c r="G104" s="157"/>
      <c r="H104" s="157"/>
      <c r="I104" s="157"/>
      <c r="J104" s="156"/>
      <c r="K104" s="156"/>
      <c r="L104" s="156"/>
      <c r="M104" s="156"/>
      <c r="N104" s="156"/>
      <c r="O104" s="156"/>
      <c r="P104" s="156"/>
      <c r="Q104" s="153"/>
      <c r="R104" s="153"/>
      <c r="S104" s="156"/>
      <c r="T104" s="153"/>
      <c r="U104" s="153"/>
      <c r="V104" s="153"/>
      <c r="W104" s="153"/>
      <c r="X104" s="153"/>
      <c r="Y104" s="153"/>
      <c r="Z104" s="153"/>
    </row>
    <row r="105" spans="1:26" ht="24.95" customHeight="1">
      <c r="A105" s="171"/>
      <c r="B105" s="168" t="s">
        <v>257</v>
      </c>
      <c r="C105" s="172" t="s">
        <v>258</v>
      </c>
      <c r="D105" s="168" t="s">
        <v>259</v>
      </c>
      <c r="E105" s="168" t="s">
        <v>91</v>
      </c>
      <c r="F105" s="169">
        <v>56.62</v>
      </c>
      <c r="G105" s="170"/>
      <c r="H105" s="170"/>
      <c r="I105" s="170"/>
      <c r="J105" s="168">
        <f>ROUND(F105*(N105),2)</f>
        <v>0</v>
      </c>
      <c r="K105" s="1">
        <f>ROUND(F105*(O105),2)</f>
        <v>0</v>
      </c>
      <c r="L105" s="1"/>
      <c r="M105" s="1"/>
      <c r="N105" s="1">
        <v>0</v>
      </c>
      <c r="O105" s="1"/>
      <c r="P105" s="167">
        <f>ROUND(F105*(R105),3)</f>
        <v>0.63</v>
      </c>
      <c r="Q105" s="173"/>
      <c r="R105" s="173">
        <v>1.112E-2</v>
      </c>
      <c r="S105" s="167"/>
      <c r="Z105">
        <v>0</v>
      </c>
    </row>
    <row r="106" spans="1:26" ht="24.95" customHeight="1">
      <c r="A106" s="171"/>
      <c r="B106" s="168" t="s">
        <v>257</v>
      </c>
      <c r="C106" s="172" t="s">
        <v>260</v>
      </c>
      <c r="D106" s="168" t="s">
        <v>261</v>
      </c>
      <c r="E106" s="168" t="s">
        <v>91</v>
      </c>
      <c r="F106" s="169">
        <v>56.62</v>
      </c>
      <c r="G106" s="170"/>
      <c r="H106" s="170"/>
      <c r="I106" s="170"/>
      <c r="J106" s="168">
        <f>ROUND(F106*(N106),2)</f>
        <v>0</v>
      </c>
      <c r="K106" s="1">
        <f>ROUND(F106*(O106),2)</f>
        <v>0</v>
      </c>
      <c r="L106" s="1"/>
      <c r="M106" s="1"/>
      <c r="N106" s="1">
        <v>0</v>
      </c>
      <c r="O106" s="1"/>
      <c r="P106" s="167">
        <f>ROUND(F106*(R106),3)</f>
        <v>1.4E-2</v>
      </c>
      <c r="Q106" s="173"/>
      <c r="R106" s="173">
        <v>2.4000000000000001E-4</v>
      </c>
      <c r="S106" s="167"/>
      <c r="Z106">
        <v>0</v>
      </c>
    </row>
    <row r="107" spans="1:26" ht="24.95" customHeight="1">
      <c r="A107" s="171"/>
      <c r="B107" s="168" t="s">
        <v>257</v>
      </c>
      <c r="C107" s="172" t="s">
        <v>262</v>
      </c>
      <c r="D107" s="168" t="s">
        <v>263</v>
      </c>
      <c r="E107" s="168" t="s">
        <v>183</v>
      </c>
      <c r="F107" s="169">
        <v>5.2</v>
      </c>
      <c r="G107" s="170"/>
      <c r="H107" s="170"/>
      <c r="I107" s="170"/>
      <c r="J107" s="168">
        <f>ROUND(F107*(N107),2)</f>
        <v>0</v>
      </c>
      <c r="K107" s="1">
        <f>ROUND(F107*(O107),2)</f>
        <v>0</v>
      </c>
      <c r="L107" s="1"/>
      <c r="M107" s="1"/>
      <c r="N107" s="1">
        <v>0</v>
      </c>
      <c r="O107" s="1"/>
      <c r="P107" s="167"/>
      <c r="Q107" s="173"/>
      <c r="R107" s="173"/>
      <c r="S107" s="167"/>
      <c r="Z107">
        <v>0</v>
      </c>
    </row>
    <row r="108" spans="1:26">
      <c r="A108" s="156"/>
      <c r="B108" s="156"/>
      <c r="C108" s="156"/>
      <c r="D108" s="156" t="s">
        <v>68</v>
      </c>
      <c r="E108" s="156"/>
      <c r="F108" s="167"/>
      <c r="G108" s="159">
        <f>ROUND((SUM(L104:L107))/1,2)</f>
        <v>0</v>
      </c>
      <c r="H108" s="159">
        <f>ROUND((SUM(M104:M107))/1,2)</f>
        <v>0</v>
      </c>
      <c r="I108" s="159">
        <f>ROUND((SUM(I104:I107))/1,2)</f>
        <v>0</v>
      </c>
      <c r="J108" s="156"/>
      <c r="K108" s="156"/>
      <c r="L108" s="156">
        <f>ROUND((SUM(L104:L107))/1,2)</f>
        <v>0</v>
      </c>
      <c r="M108" s="156">
        <f>ROUND((SUM(M104:M107))/1,2)</f>
        <v>0</v>
      </c>
      <c r="N108" s="156"/>
      <c r="O108" s="156"/>
      <c r="P108" s="174">
        <f>ROUND((SUM(P104:P107))/1,2)</f>
        <v>0.64</v>
      </c>
      <c r="Q108" s="153"/>
      <c r="R108" s="153"/>
      <c r="S108" s="174">
        <f>ROUND((SUM(S104:S107))/1,2)</f>
        <v>0</v>
      </c>
      <c r="T108" s="153"/>
      <c r="U108" s="153"/>
      <c r="V108" s="153"/>
      <c r="W108" s="153"/>
      <c r="X108" s="153"/>
      <c r="Y108" s="153"/>
      <c r="Z108" s="153"/>
    </row>
    <row r="109" spans="1:26">
      <c r="A109" s="1"/>
      <c r="B109" s="1"/>
      <c r="C109" s="1"/>
      <c r="D109" s="1"/>
      <c r="E109" s="1"/>
      <c r="F109" s="163"/>
      <c r="G109" s="149"/>
      <c r="H109" s="149"/>
      <c r="I109" s="149"/>
      <c r="J109" s="1"/>
      <c r="K109" s="1"/>
      <c r="L109" s="1"/>
      <c r="M109" s="1"/>
      <c r="N109" s="1"/>
      <c r="O109" s="1"/>
      <c r="P109" s="1"/>
      <c r="S109" s="1"/>
    </row>
    <row r="110" spans="1:26">
      <c r="A110" s="156"/>
      <c r="B110" s="156"/>
      <c r="C110" s="156"/>
      <c r="D110" s="156" t="s">
        <v>69</v>
      </c>
      <c r="E110" s="156"/>
      <c r="F110" s="167"/>
      <c r="G110" s="157"/>
      <c r="H110" s="157"/>
      <c r="I110" s="157"/>
      <c r="J110" s="156"/>
      <c r="K110" s="156"/>
      <c r="L110" s="156"/>
      <c r="M110" s="156"/>
      <c r="N110" s="156"/>
      <c r="O110" s="156"/>
      <c r="P110" s="156"/>
      <c r="Q110" s="153"/>
      <c r="R110" s="153"/>
      <c r="S110" s="156"/>
      <c r="T110" s="153"/>
      <c r="U110" s="153"/>
      <c r="V110" s="153"/>
      <c r="W110" s="153"/>
      <c r="X110" s="153"/>
      <c r="Y110" s="153"/>
      <c r="Z110" s="153"/>
    </row>
    <row r="111" spans="1:26" ht="24.95" customHeight="1">
      <c r="A111" s="171"/>
      <c r="B111" s="168" t="s">
        <v>264</v>
      </c>
      <c r="C111" s="172" t="s">
        <v>265</v>
      </c>
      <c r="D111" s="168" t="s">
        <v>266</v>
      </c>
      <c r="E111" s="168" t="s">
        <v>91</v>
      </c>
      <c r="F111" s="169">
        <v>7.52</v>
      </c>
      <c r="G111" s="170"/>
      <c r="H111" s="170"/>
      <c r="I111" s="170"/>
      <c r="J111" s="168">
        <f>ROUND(F111*(N111),2)</f>
        <v>0</v>
      </c>
      <c r="K111" s="1">
        <f>ROUND(F111*(O111),2)</f>
        <v>0</v>
      </c>
      <c r="L111" s="1"/>
      <c r="M111" s="1"/>
      <c r="N111" s="1">
        <v>0</v>
      </c>
      <c r="O111" s="1"/>
      <c r="P111" s="167">
        <f>ROUND(F111*(R111),3)</f>
        <v>0.112</v>
      </c>
      <c r="Q111" s="173"/>
      <c r="R111" s="173">
        <v>1.49313108E-2</v>
      </c>
      <c r="S111" s="167"/>
      <c r="Z111">
        <v>0</v>
      </c>
    </row>
    <row r="112" spans="1:26" ht="24.95" customHeight="1">
      <c r="A112" s="171"/>
      <c r="B112" s="168" t="s">
        <v>264</v>
      </c>
      <c r="C112" s="172" t="s">
        <v>267</v>
      </c>
      <c r="D112" s="168" t="s">
        <v>268</v>
      </c>
      <c r="E112" s="168" t="s">
        <v>91</v>
      </c>
      <c r="F112" s="169">
        <v>309.89</v>
      </c>
      <c r="G112" s="170"/>
      <c r="H112" s="170"/>
      <c r="I112" s="170"/>
      <c r="J112" s="168">
        <f>ROUND(F112*(N112),2)</f>
        <v>0</v>
      </c>
      <c r="K112" s="1">
        <f>ROUND(F112*(O112),2)</f>
        <v>0</v>
      </c>
      <c r="L112" s="1"/>
      <c r="M112" s="1"/>
      <c r="N112" s="1">
        <v>0</v>
      </c>
      <c r="O112" s="1"/>
      <c r="P112" s="167">
        <f>ROUND(F112*(R112),3)</f>
        <v>4.3879999999999999</v>
      </c>
      <c r="Q112" s="173"/>
      <c r="R112" s="173">
        <v>1.4159999999999999E-2</v>
      </c>
      <c r="S112" s="167"/>
      <c r="Z112">
        <v>0</v>
      </c>
    </row>
    <row r="113" spans="1:26" ht="24.95" customHeight="1">
      <c r="A113" s="171"/>
      <c r="B113" s="168" t="s">
        <v>264</v>
      </c>
      <c r="C113" s="172" t="s">
        <v>269</v>
      </c>
      <c r="D113" s="168" t="s">
        <v>270</v>
      </c>
      <c r="E113" s="168" t="s">
        <v>183</v>
      </c>
      <c r="F113" s="169">
        <v>0.8</v>
      </c>
      <c r="G113" s="170"/>
      <c r="H113" s="170"/>
      <c r="I113" s="170"/>
      <c r="J113" s="168">
        <f>ROUND(F113*(N113),2)</f>
        <v>0</v>
      </c>
      <c r="K113" s="1">
        <f>ROUND(F113*(O113),2)</f>
        <v>0</v>
      </c>
      <c r="L113" s="1"/>
      <c r="M113" s="1"/>
      <c r="N113" s="1">
        <v>0</v>
      </c>
      <c r="O113" s="1"/>
      <c r="P113" s="167"/>
      <c r="Q113" s="173"/>
      <c r="R113" s="173"/>
      <c r="S113" s="167"/>
      <c r="Z113">
        <v>0</v>
      </c>
    </row>
    <row r="114" spans="1:26">
      <c r="A114" s="156"/>
      <c r="B114" s="156"/>
      <c r="C114" s="156"/>
      <c r="D114" s="156" t="s">
        <v>69</v>
      </c>
      <c r="E114" s="156"/>
      <c r="F114" s="167"/>
      <c r="G114" s="159">
        <f>ROUND((SUM(L110:L113))/1,2)</f>
        <v>0</v>
      </c>
      <c r="H114" s="159">
        <f>ROUND((SUM(M110:M113))/1,2)</f>
        <v>0</v>
      </c>
      <c r="I114" s="159">
        <f>ROUND((SUM(I110:I113))/1,2)</f>
        <v>0</v>
      </c>
      <c r="J114" s="156"/>
      <c r="K114" s="156"/>
      <c r="L114" s="156">
        <f>ROUND((SUM(L110:L113))/1,2)</f>
        <v>0</v>
      </c>
      <c r="M114" s="156">
        <f>ROUND((SUM(M110:M113))/1,2)</f>
        <v>0</v>
      </c>
      <c r="N114" s="156"/>
      <c r="O114" s="156"/>
      <c r="P114" s="174">
        <f>ROUND((SUM(P110:P113))/1,2)</f>
        <v>4.5</v>
      </c>
      <c r="Q114" s="153"/>
      <c r="R114" s="153"/>
      <c r="S114" s="174">
        <f>ROUND((SUM(S110:S113))/1,2)</f>
        <v>0</v>
      </c>
      <c r="T114" s="153"/>
      <c r="U114" s="153"/>
      <c r="V114" s="153"/>
      <c r="W114" s="153"/>
      <c r="X114" s="153"/>
      <c r="Y114" s="153"/>
      <c r="Z114" s="153"/>
    </row>
    <row r="115" spans="1:26">
      <c r="A115" s="1"/>
      <c r="B115" s="1"/>
      <c r="C115" s="1"/>
      <c r="D115" s="1"/>
      <c r="E115" s="1"/>
      <c r="F115" s="163"/>
      <c r="G115" s="149"/>
      <c r="H115" s="149"/>
      <c r="I115" s="149"/>
      <c r="J115" s="1"/>
      <c r="K115" s="1"/>
      <c r="L115" s="1"/>
      <c r="M115" s="1"/>
      <c r="N115" s="1"/>
      <c r="O115" s="1"/>
      <c r="P115" s="1"/>
      <c r="S115" s="1"/>
    </row>
    <row r="116" spans="1:26">
      <c r="A116" s="156"/>
      <c r="B116" s="156"/>
      <c r="C116" s="156"/>
      <c r="D116" s="156" t="s">
        <v>70</v>
      </c>
      <c r="E116" s="156"/>
      <c r="F116" s="167"/>
      <c r="G116" s="157"/>
      <c r="H116" s="157"/>
      <c r="I116" s="157"/>
      <c r="J116" s="156"/>
      <c r="K116" s="156"/>
      <c r="L116" s="156"/>
      <c r="M116" s="156"/>
      <c r="N116" s="156"/>
      <c r="O116" s="156"/>
      <c r="P116" s="156"/>
      <c r="Q116" s="153"/>
      <c r="R116" s="153"/>
      <c r="S116" s="156"/>
      <c r="T116" s="153"/>
      <c r="U116" s="153"/>
      <c r="V116" s="153"/>
      <c r="W116" s="153"/>
      <c r="X116" s="153"/>
      <c r="Y116" s="153"/>
      <c r="Z116" s="153"/>
    </row>
    <row r="117" spans="1:26" ht="24.95" customHeight="1">
      <c r="A117" s="171"/>
      <c r="B117" s="168" t="s">
        <v>271</v>
      </c>
      <c r="C117" s="172" t="s">
        <v>272</v>
      </c>
      <c r="D117" s="168" t="s">
        <v>273</v>
      </c>
      <c r="E117" s="168" t="s">
        <v>274</v>
      </c>
      <c r="F117" s="169">
        <v>32.299999999999997</v>
      </c>
      <c r="G117" s="170"/>
      <c r="H117" s="170"/>
      <c r="I117" s="170"/>
      <c r="J117" s="168">
        <f t="shared" ref="J117:J126" si="12">ROUND(F117*(N117),2)</f>
        <v>0</v>
      </c>
      <c r="K117" s="1">
        <f t="shared" ref="K117:K126" si="13">ROUND(F117*(O117),2)</f>
        <v>0</v>
      </c>
      <c r="L117" s="1"/>
      <c r="M117" s="1"/>
      <c r="N117" s="1">
        <v>0</v>
      </c>
      <c r="O117" s="1"/>
      <c r="P117" s="167">
        <f t="shared" ref="P117:P125" si="14">ROUND(F117*(R117),3)</f>
        <v>4.0000000000000001E-3</v>
      </c>
      <c r="Q117" s="173"/>
      <c r="R117" s="173">
        <v>1.2999999999999999E-4</v>
      </c>
      <c r="S117" s="167"/>
      <c r="Z117">
        <v>0</v>
      </c>
    </row>
    <row r="118" spans="1:26" ht="24.95" customHeight="1">
      <c r="A118" s="171"/>
      <c r="B118" s="168" t="s">
        <v>271</v>
      </c>
      <c r="C118" s="172" t="s">
        <v>275</v>
      </c>
      <c r="D118" s="168" t="s">
        <v>276</v>
      </c>
      <c r="E118" s="168" t="s">
        <v>274</v>
      </c>
      <c r="F118" s="169">
        <v>100</v>
      </c>
      <c r="G118" s="170"/>
      <c r="H118" s="170"/>
      <c r="I118" s="170"/>
      <c r="J118" s="168">
        <f t="shared" si="12"/>
        <v>0</v>
      </c>
      <c r="K118" s="1">
        <f t="shared" si="13"/>
        <v>0</v>
      </c>
      <c r="L118" s="1"/>
      <c r="M118" s="1"/>
      <c r="N118" s="1">
        <v>0</v>
      </c>
      <c r="O118" s="1"/>
      <c r="P118" s="167">
        <f t="shared" si="14"/>
        <v>6.0999999999999999E-2</v>
      </c>
      <c r="Q118" s="173"/>
      <c r="R118" s="173">
        <v>6.0899999999999995E-4</v>
      </c>
      <c r="S118" s="167"/>
      <c r="Z118">
        <v>0</v>
      </c>
    </row>
    <row r="119" spans="1:26" ht="24.95" customHeight="1">
      <c r="A119" s="171"/>
      <c r="B119" s="168" t="s">
        <v>271</v>
      </c>
      <c r="C119" s="172" t="s">
        <v>277</v>
      </c>
      <c r="D119" s="168" t="s">
        <v>278</v>
      </c>
      <c r="E119" s="168" t="s">
        <v>274</v>
      </c>
      <c r="F119" s="169">
        <v>57.5</v>
      </c>
      <c r="G119" s="170"/>
      <c r="H119" s="170"/>
      <c r="I119" s="170"/>
      <c r="J119" s="168">
        <f t="shared" si="12"/>
        <v>0</v>
      </c>
      <c r="K119" s="1">
        <f t="shared" si="13"/>
        <v>0</v>
      </c>
      <c r="L119" s="1"/>
      <c r="M119" s="1"/>
      <c r="N119" s="1">
        <v>0</v>
      </c>
      <c r="O119" s="1"/>
      <c r="P119" s="167">
        <f t="shared" si="14"/>
        <v>0.192</v>
      </c>
      <c r="Q119" s="173"/>
      <c r="R119" s="173">
        <v>3.3395E-3</v>
      </c>
      <c r="S119" s="167"/>
      <c r="Z119">
        <v>0</v>
      </c>
    </row>
    <row r="120" spans="1:26" ht="24.95" customHeight="1">
      <c r="A120" s="171"/>
      <c r="B120" s="168" t="s">
        <v>271</v>
      </c>
      <c r="C120" s="172" t="s">
        <v>279</v>
      </c>
      <c r="D120" s="168" t="s">
        <v>280</v>
      </c>
      <c r="E120" s="168" t="s">
        <v>274</v>
      </c>
      <c r="F120" s="169">
        <v>6.67</v>
      </c>
      <c r="G120" s="170"/>
      <c r="H120" s="170"/>
      <c r="I120" s="170"/>
      <c r="J120" s="168">
        <f t="shared" si="12"/>
        <v>0</v>
      </c>
      <c r="K120" s="1">
        <f t="shared" si="13"/>
        <v>0</v>
      </c>
      <c r="L120" s="1"/>
      <c r="M120" s="1"/>
      <c r="N120" s="1">
        <v>0</v>
      </c>
      <c r="O120" s="1"/>
      <c r="P120" s="167">
        <f t="shared" si="14"/>
        <v>2.8000000000000001E-2</v>
      </c>
      <c r="Q120" s="173"/>
      <c r="R120" s="173">
        <v>4.1339999999999997E-3</v>
      </c>
      <c r="S120" s="167"/>
      <c r="Z120">
        <v>0</v>
      </c>
    </row>
    <row r="121" spans="1:26" ht="24.95" customHeight="1">
      <c r="A121" s="171"/>
      <c r="B121" s="168" t="s">
        <v>271</v>
      </c>
      <c r="C121" s="172" t="s">
        <v>281</v>
      </c>
      <c r="D121" s="168" t="s">
        <v>282</v>
      </c>
      <c r="E121" s="168" t="s">
        <v>274</v>
      </c>
      <c r="F121" s="169">
        <v>34.5</v>
      </c>
      <c r="G121" s="170"/>
      <c r="H121" s="170"/>
      <c r="I121" s="170"/>
      <c r="J121" s="168">
        <f t="shared" si="12"/>
        <v>0</v>
      </c>
      <c r="K121" s="1">
        <f t="shared" si="13"/>
        <v>0</v>
      </c>
      <c r="L121" s="1"/>
      <c r="M121" s="1"/>
      <c r="N121" s="1">
        <v>0</v>
      </c>
      <c r="O121" s="1"/>
      <c r="P121" s="167">
        <f t="shared" si="14"/>
        <v>8.5999999999999993E-2</v>
      </c>
      <c r="Q121" s="173"/>
      <c r="R121" s="173">
        <v>2.4849999999999998E-3</v>
      </c>
      <c r="S121" s="167"/>
      <c r="Z121">
        <v>0</v>
      </c>
    </row>
    <row r="122" spans="1:26" ht="24.95" customHeight="1">
      <c r="A122" s="171"/>
      <c r="B122" s="168" t="s">
        <v>271</v>
      </c>
      <c r="C122" s="172" t="s">
        <v>283</v>
      </c>
      <c r="D122" s="168" t="s">
        <v>284</v>
      </c>
      <c r="E122" s="168" t="s">
        <v>137</v>
      </c>
      <c r="F122" s="169">
        <v>5</v>
      </c>
      <c r="G122" s="170"/>
      <c r="H122" s="170"/>
      <c r="I122" s="170"/>
      <c r="J122" s="168">
        <f t="shared" si="12"/>
        <v>0</v>
      </c>
      <c r="K122" s="1">
        <f t="shared" si="13"/>
        <v>0</v>
      </c>
      <c r="L122" s="1"/>
      <c r="M122" s="1"/>
      <c r="N122" s="1">
        <v>0</v>
      </c>
      <c r="O122" s="1"/>
      <c r="P122" s="167">
        <f t="shared" si="14"/>
        <v>2E-3</v>
      </c>
      <c r="Q122" s="173"/>
      <c r="R122" s="173">
        <v>4.35E-4</v>
      </c>
      <c r="S122" s="167"/>
      <c r="Z122">
        <v>0</v>
      </c>
    </row>
    <row r="123" spans="1:26" ht="24.95" customHeight="1">
      <c r="A123" s="171"/>
      <c r="B123" s="168" t="s">
        <v>271</v>
      </c>
      <c r="C123" s="172" t="s">
        <v>285</v>
      </c>
      <c r="D123" s="168" t="s">
        <v>286</v>
      </c>
      <c r="E123" s="168" t="s">
        <v>137</v>
      </c>
      <c r="F123" s="169">
        <v>5</v>
      </c>
      <c r="G123" s="170"/>
      <c r="H123" s="170"/>
      <c r="I123" s="170"/>
      <c r="J123" s="168">
        <f t="shared" si="12"/>
        <v>0</v>
      </c>
      <c r="K123" s="1">
        <f t="shared" si="13"/>
        <v>0</v>
      </c>
      <c r="L123" s="1"/>
      <c r="M123" s="1"/>
      <c r="N123" s="1">
        <v>0</v>
      </c>
      <c r="O123" s="1"/>
      <c r="P123" s="167">
        <f t="shared" si="14"/>
        <v>2E-3</v>
      </c>
      <c r="Q123" s="173"/>
      <c r="R123" s="173">
        <v>4.35E-4</v>
      </c>
      <c r="S123" s="167"/>
      <c r="Z123">
        <v>0</v>
      </c>
    </row>
    <row r="124" spans="1:26" ht="24.95" customHeight="1">
      <c r="A124" s="171"/>
      <c r="B124" s="168" t="s">
        <v>271</v>
      </c>
      <c r="C124" s="172" t="s">
        <v>287</v>
      </c>
      <c r="D124" s="168" t="s">
        <v>288</v>
      </c>
      <c r="E124" s="168" t="s">
        <v>274</v>
      </c>
      <c r="F124" s="169">
        <v>100.35</v>
      </c>
      <c r="G124" s="170"/>
      <c r="H124" s="170"/>
      <c r="I124" s="170"/>
      <c r="J124" s="168">
        <f t="shared" si="12"/>
        <v>0</v>
      </c>
      <c r="K124" s="1">
        <f t="shared" si="13"/>
        <v>0</v>
      </c>
      <c r="L124" s="1"/>
      <c r="M124" s="1"/>
      <c r="N124" s="1">
        <v>0</v>
      </c>
      <c r="O124" s="1"/>
      <c r="P124" s="167">
        <f t="shared" si="14"/>
        <v>0.13600000000000001</v>
      </c>
      <c r="Q124" s="173"/>
      <c r="R124" s="173">
        <v>1.358E-3</v>
      </c>
      <c r="S124" s="167"/>
      <c r="Z124">
        <v>0</v>
      </c>
    </row>
    <row r="125" spans="1:26" ht="24.95" customHeight="1">
      <c r="A125" s="171"/>
      <c r="B125" s="168" t="s">
        <v>271</v>
      </c>
      <c r="C125" s="172" t="s">
        <v>289</v>
      </c>
      <c r="D125" s="168" t="s">
        <v>290</v>
      </c>
      <c r="E125" s="168" t="s">
        <v>137</v>
      </c>
      <c r="F125" s="169">
        <v>5</v>
      </c>
      <c r="G125" s="170"/>
      <c r="H125" s="170"/>
      <c r="I125" s="170"/>
      <c r="J125" s="168">
        <f t="shared" si="12"/>
        <v>0</v>
      </c>
      <c r="K125" s="1">
        <f t="shared" si="13"/>
        <v>0</v>
      </c>
      <c r="L125" s="1"/>
      <c r="M125" s="1"/>
      <c r="N125" s="1">
        <v>0</v>
      </c>
      <c r="O125" s="1"/>
      <c r="P125" s="167">
        <f t="shared" si="14"/>
        <v>1E-3</v>
      </c>
      <c r="Q125" s="173"/>
      <c r="R125" s="173">
        <v>2.0000000000000001E-4</v>
      </c>
      <c r="S125" s="167"/>
      <c r="Z125">
        <v>0</v>
      </c>
    </row>
    <row r="126" spans="1:26" ht="24.95" customHeight="1">
      <c r="A126" s="171"/>
      <c r="B126" s="168" t="s">
        <v>291</v>
      </c>
      <c r="C126" s="172" t="s">
        <v>292</v>
      </c>
      <c r="D126" s="168" t="s">
        <v>293</v>
      </c>
      <c r="E126" s="168" t="s">
        <v>183</v>
      </c>
      <c r="F126" s="169">
        <v>2.1999999999999997</v>
      </c>
      <c r="G126" s="170"/>
      <c r="H126" s="170"/>
      <c r="I126" s="170"/>
      <c r="J126" s="168">
        <f t="shared" si="12"/>
        <v>0</v>
      </c>
      <c r="K126" s="1">
        <f t="shared" si="13"/>
        <v>0</v>
      </c>
      <c r="L126" s="1"/>
      <c r="M126" s="1"/>
      <c r="N126" s="1">
        <v>0</v>
      </c>
      <c r="O126" s="1"/>
      <c r="P126" s="167"/>
      <c r="Q126" s="173"/>
      <c r="R126" s="173"/>
      <c r="S126" s="167"/>
      <c r="Z126">
        <v>0</v>
      </c>
    </row>
    <row r="127" spans="1:26">
      <c r="A127" s="156"/>
      <c r="B127" s="156"/>
      <c r="C127" s="156"/>
      <c r="D127" s="156" t="s">
        <v>70</v>
      </c>
      <c r="E127" s="156"/>
      <c r="F127" s="167"/>
      <c r="G127" s="159">
        <f>ROUND((SUM(L116:L126))/1,2)</f>
        <v>0</v>
      </c>
      <c r="H127" s="159">
        <f>ROUND((SUM(M116:M126))/1,2)</f>
        <v>0</v>
      </c>
      <c r="I127" s="159">
        <f>ROUND((SUM(I116:I126))/1,2)</f>
        <v>0</v>
      </c>
      <c r="J127" s="156"/>
      <c r="K127" s="156"/>
      <c r="L127" s="156">
        <f>ROUND((SUM(L116:L126))/1,2)</f>
        <v>0</v>
      </c>
      <c r="M127" s="156">
        <f>ROUND((SUM(M116:M126))/1,2)</f>
        <v>0</v>
      </c>
      <c r="N127" s="156"/>
      <c r="O127" s="156"/>
      <c r="P127" s="174">
        <f>ROUND((SUM(P116:P126))/1,2)</f>
        <v>0.51</v>
      </c>
      <c r="Q127" s="153"/>
      <c r="R127" s="153"/>
      <c r="S127" s="174">
        <f>ROUND((SUM(S116:S126))/1,2)</f>
        <v>0</v>
      </c>
      <c r="T127" s="153"/>
      <c r="U127" s="153"/>
      <c r="V127" s="153"/>
      <c r="W127" s="153"/>
      <c r="X127" s="153"/>
      <c r="Y127" s="153"/>
      <c r="Z127" s="153"/>
    </row>
    <row r="128" spans="1:26">
      <c r="A128" s="1"/>
      <c r="B128" s="1"/>
      <c r="C128" s="1"/>
      <c r="D128" s="1"/>
      <c r="E128" s="1"/>
      <c r="F128" s="163"/>
      <c r="G128" s="149"/>
      <c r="H128" s="149"/>
      <c r="I128" s="149"/>
      <c r="J128" s="1"/>
      <c r="K128" s="1"/>
      <c r="L128" s="1"/>
      <c r="M128" s="1"/>
      <c r="N128" s="1"/>
      <c r="O128" s="1"/>
      <c r="P128" s="1"/>
      <c r="S128" s="1"/>
    </row>
    <row r="129" spans="1:26">
      <c r="A129" s="156"/>
      <c r="B129" s="156"/>
      <c r="C129" s="156"/>
      <c r="D129" s="156" t="s">
        <v>71</v>
      </c>
      <c r="E129" s="156"/>
      <c r="F129" s="167"/>
      <c r="G129" s="157"/>
      <c r="H129" s="157"/>
      <c r="I129" s="157"/>
      <c r="J129" s="156"/>
      <c r="K129" s="156"/>
      <c r="L129" s="156"/>
      <c r="M129" s="156"/>
      <c r="N129" s="156"/>
      <c r="O129" s="156"/>
      <c r="P129" s="156"/>
      <c r="Q129" s="153"/>
      <c r="R129" s="153"/>
      <c r="S129" s="156"/>
      <c r="T129" s="153"/>
      <c r="U129" s="153"/>
      <c r="V129" s="153"/>
      <c r="W129" s="153"/>
      <c r="X129" s="153"/>
      <c r="Y129" s="153"/>
      <c r="Z129" s="153"/>
    </row>
    <row r="130" spans="1:26" ht="24.95" customHeight="1">
      <c r="A130" s="171"/>
      <c r="B130" s="168" t="s">
        <v>294</v>
      </c>
      <c r="C130" s="172" t="s">
        <v>295</v>
      </c>
      <c r="D130" s="168" t="s">
        <v>296</v>
      </c>
      <c r="E130" s="168" t="s">
        <v>183</v>
      </c>
      <c r="F130" s="169">
        <v>1.3</v>
      </c>
      <c r="G130" s="170"/>
      <c r="H130" s="170"/>
      <c r="I130" s="170"/>
      <c r="J130" s="168">
        <f>ROUND(F130*(N130),2)</f>
        <v>0</v>
      </c>
      <c r="K130" s="1">
        <f>ROUND(F130*(O130),2)</f>
        <v>0</v>
      </c>
      <c r="L130" s="1"/>
      <c r="M130" s="1"/>
      <c r="N130" s="1">
        <v>0</v>
      </c>
      <c r="O130" s="1"/>
      <c r="P130" s="167"/>
      <c r="Q130" s="173"/>
      <c r="R130" s="173"/>
      <c r="S130" s="167"/>
      <c r="Z130">
        <v>0</v>
      </c>
    </row>
    <row r="131" spans="1:26" ht="24.95" customHeight="1">
      <c r="A131" s="171"/>
      <c r="B131" s="168">
        <v>9</v>
      </c>
      <c r="C131" s="172" t="s">
        <v>172</v>
      </c>
      <c r="D131" s="168" t="s">
        <v>173</v>
      </c>
      <c r="E131" s="168" t="s">
        <v>108</v>
      </c>
      <c r="F131" s="169">
        <v>94.04</v>
      </c>
      <c r="G131" s="170"/>
      <c r="H131" s="170"/>
      <c r="I131" s="170"/>
      <c r="J131" s="168">
        <f>ROUND(F131*(N131),2)</f>
        <v>0</v>
      </c>
      <c r="K131" s="1">
        <f>ROUND(F131*(O131),2)</f>
        <v>0</v>
      </c>
      <c r="L131" s="1"/>
      <c r="M131" s="1"/>
      <c r="N131" s="1">
        <v>0</v>
      </c>
      <c r="O131" s="1"/>
      <c r="P131" s="167"/>
      <c r="Q131" s="173"/>
      <c r="R131" s="173"/>
      <c r="S131" s="167"/>
      <c r="Z131">
        <v>0</v>
      </c>
    </row>
    <row r="132" spans="1:26" ht="24.95" customHeight="1">
      <c r="A132" s="171"/>
      <c r="B132" s="168" t="s">
        <v>297</v>
      </c>
      <c r="C132" s="172" t="s">
        <v>298</v>
      </c>
      <c r="D132" s="168" t="s">
        <v>299</v>
      </c>
      <c r="E132" s="168" t="s">
        <v>199</v>
      </c>
      <c r="F132" s="169">
        <v>9.92</v>
      </c>
      <c r="G132" s="170"/>
      <c r="H132" s="170"/>
      <c r="I132" s="170"/>
      <c r="J132" s="168">
        <f>ROUND(F132*(N132),2)</f>
        <v>0</v>
      </c>
      <c r="K132" s="1">
        <f>ROUND(F132*(O132),2)</f>
        <v>0</v>
      </c>
      <c r="L132" s="1"/>
      <c r="M132" s="1">
        <f>ROUND(F132*(H132),2)</f>
        <v>0</v>
      </c>
      <c r="N132" s="1">
        <v>0</v>
      </c>
      <c r="O132" s="1"/>
      <c r="P132" s="167"/>
      <c r="Q132" s="173"/>
      <c r="R132" s="173"/>
      <c r="S132" s="167"/>
      <c r="Z132">
        <v>0</v>
      </c>
    </row>
    <row r="133" spans="1:26" ht="24.95" customHeight="1">
      <c r="A133" s="171"/>
      <c r="B133" s="168" t="s">
        <v>297</v>
      </c>
      <c r="C133" s="172" t="s">
        <v>300</v>
      </c>
      <c r="D133" s="168" t="s">
        <v>301</v>
      </c>
      <c r="E133" s="168" t="s">
        <v>146</v>
      </c>
      <c r="F133" s="169">
        <v>4</v>
      </c>
      <c r="G133" s="170"/>
      <c r="H133" s="170"/>
      <c r="I133" s="170"/>
      <c r="J133" s="168">
        <f>ROUND(F133*(N133),2)</f>
        <v>0</v>
      </c>
      <c r="K133" s="1">
        <f>ROUND(F133*(O133),2)</f>
        <v>0</v>
      </c>
      <c r="L133" s="1"/>
      <c r="M133" s="1">
        <f>ROUND(F133*(H133),2)</f>
        <v>0</v>
      </c>
      <c r="N133" s="1">
        <v>0</v>
      </c>
      <c r="O133" s="1"/>
      <c r="P133" s="167"/>
      <c r="Q133" s="173"/>
      <c r="R133" s="173"/>
      <c r="S133" s="167"/>
      <c r="Z133">
        <v>0</v>
      </c>
    </row>
    <row r="134" spans="1:26" ht="24.95" customHeight="1">
      <c r="A134" s="171"/>
      <c r="B134" s="168" t="s">
        <v>297</v>
      </c>
      <c r="C134" s="172" t="s">
        <v>302</v>
      </c>
      <c r="D134" s="168" t="s">
        <v>303</v>
      </c>
      <c r="E134" s="168" t="s">
        <v>108</v>
      </c>
      <c r="F134" s="169">
        <v>9</v>
      </c>
      <c r="G134" s="170"/>
      <c r="H134" s="170"/>
      <c r="I134" s="170"/>
      <c r="J134" s="168">
        <f>ROUND(F134*(N134),2)</f>
        <v>0</v>
      </c>
      <c r="K134" s="1">
        <f>ROUND(F134*(O134),2)</f>
        <v>0</v>
      </c>
      <c r="L134" s="1"/>
      <c r="M134" s="1">
        <f>ROUND(F134*(H134),2)</f>
        <v>0</v>
      </c>
      <c r="N134" s="1">
        <v>0</v>
      </c>
      <c r="O134" s="1"/>
      <c r="P134" s="167"/>
      <c r="Q134" s="173"/>
      <c r="R134" s="173"/>
      <c r="S134" s="167"/>
      <c r="Z134">
        <v>0</v>
      </c>
    </row>
    <row r="135" spans="1:26">
      <c r="A135" s="156"/>
      <c r="B135" s="156"/>
      <c r="C135" s="156"/>
      <c r="D135" s="156" t="s">
        <v>71</v>
      </c>
      <c r="E135" s="156"/>
      <c r="F135" s="167"/>
      <c r="G135" s="159">
        <f>ROUND((SUM(L129:L134))/1,2)</f>
        <v>0</v>
      </c>
      <c r="H135" s="159">
        <f>ROUND((SUM(M129:M134))/1,2)</f>
        <v>0</v>
      </c>
      <c r="I135" s="159">
        <f>ROUND((SUM(I129:I134))/1,2)</f>
        <v>0</v>
      </c>
      <c r="J135" s="156"/>
      <c r="K135" s="156"/>
      <c r="L135" s="156">
        <f>ROUND((SUM(L129:L134))/1,2)</f>
        <v>0</v>
      </c>
      <c r="M135" s="156">
        <f>ROUND((SUM(M129:M134))/1,2)</f>
        <v>0</v>
      </c>
      <c r="N135" s="156"/>
      <c r="O135" s="156"/>
      <c r="P135" s="174">
        <f>ROUND((SUM(P129:P134))/1,2)</f>
        <v>0</v>
      </c>
      <c r="Q135" s="153"/>
      <c r="R135" s="153"/>
      <c r="S135" s="174">
        <f>ROUND((SUM(S129:S134))/1,2)</f>
        <v>0</v>
      </c>
      <c r="T135" s="153"/>
      <c r="U135" s="153"/>
      <c r="V135" s="153"/>
      <c r="W135" s="153"/>
      <c r="X135" s="153"/>
      <c r="Y135" s="153"/>
      <c r="Z135" s="153"/>
    </row>
    <row r="136" spans="1:26">
      <c r="A136" s="1"/>
      <c r="B136" s="1"/>
      <c r="C136" s="1"/>
      <c r="D136" s="1"/>
      <c r="E136" s="1"/>
      <c r="F136" s="163"/>
      <c r="G136" s="149"/>
      <c r="H136" s="149"/>
      <c r="I136" s="149"/>
      <c r="J136" s="1"/>
      <c r="K136" s="1"/>
      <c r="L136" s="1"/>
      <c r="M136" s="1"/>
      <c r="N136" s="1"/>
      <c r="O136" s="1"/>
      <c r="P136" s="1"/>
      <c r="S136" s="1"/>
    </row>
    <row r="137" spans="1:26">
      <c r="A137" s="156"/>
      <c r="B137" s="156"/>
      <c r="C137" s="156"/>
      <c r="D137" s="156" t="s">
        <v>72</v>
      </c>
      <c r="E137" s="156"/>
      <c r="F137" s="167"/>
      <c r="G137" s="157"/>
      <c r="H137" s="157"/>
      <c r="I137" s="157"/>
      <c r="J137" s="156"/>
      <c r="K137" s="156"/>
      <c r="L137" s="156"/>
      <c r="M137" s="156"/>
      <c r="N137" s="156"/>
      <c r="O137" s="156"/>
      <c r="P137" s="156"/>
      <c r="Q137" s="153"/>
      <c r="R137" s="153"/>
      <c r="S137" s="156"/>
      <c r="T137" s="153"/>
      <c r="U137" s="153"/>
      <c r="V137" s="153"/>
      <c r="W137" s="153"/>
      <c r="X137" s="153"/>
      <c r="Y137" s="153"/>
      <c r="Z137" s="153"/>
    </row>
    <row r="138" spans="1:26" ht="24.95" customHeight="1">
      <c r="A138" s="171"/>
      <c r="B138" s="168" t="s">
        <v>304</v>
      </c>
      <c r="C138" s="172" t="s">
        <v>305</v>
      </c>
      <c r="D138" s="168" t="s">
        <v>306</v>
      </c>
      <c r="E138" s="168" t="s">
        <v>91</v>
      </c>
      <c r="F138" s="169">
        <v>24.24</v>
      </c>
      <c r="G138" s="170"/>
      <c r="H138" s="170"/>
      <c r="I138" s="170"/>
      <c r="J138" s="168">
        <f t="shared" ref="J138:J146" si="15">ROUND(F138*(N138),2)</f>
        <v>0</v>
      </c>
      <c r="K138" s="1">
        <f t="shared" ref="K138:K146" si="16">ROUND(F138*(O138),2)</f>
        <v>0</v>
      </c>
      <c r="L138" s="1"/>
      <c r="M138" s="1"/>
      <c r="N138" s="1">
        <v>0</v>
      </c>
      <c r="O138" s="1"/>
      <c r="P138" s="167">
        <f>ROUND(F138*(R138),3)</f>
        <v>0.186</v>
      </c>
      <c r="Q138" s="173"/>
      <c r="R138" s="173">
        <v>7.6600000000000001E-3</v>
      </c>
      <c r="S138" s="167"/>
      <c r="Z138">
        <v>0</v>
      </c>
    </row>
    <row r="139" spans="1:26" ht="24.95" customHeight="1">
      <c r="A139" s="171"/>
      <c r="B139" s="168" t="s">
        <v>304</v>
      </c>
      <c r="C139" s="172" t="s">
        <v>307</v>
      </c>
      <c r="D139" s="168" t="s">
        <v>308</v>
      </c>
      <c r="E139" s="168" t="s">
        <v>274</v>
      </c>
      <c r="F139" s="169">
        <v>142.5</v>
      </c>
      <c r="G139" s="170"/>
      <c r="H139" s="170"/>
      <c r="I139" s="170"/>
      <c r="J139" s="168">
        <f t="shared" si="15"/>
        <v>0</v>
      </c>
      <c r="K139" s="1">
        <f t="shared" si="16"/>
        <v>0</v>
      </c>
      <c r="L139" s="1"/>
      <c r="M139" s="1"/>
      <c r="N139" s="1">
        <v>0</v>
      </c>
      <c r="O139" s="1"/>
      <c r="P139" s="167">
        <f>ROUND(F139*(R139),3)</f>
        <v>8.7999999999999995E-2</v>
      </c>
      <c r="Q139" s="173"/>
      <c r="R139" s="173">
        <v>6.2E-4</v>
      </c>
      <c r="S139" s="167"/>
      <c r="Z139">
        <v>0</v>
      </c>
    </row>
    <row r="140" spans="1:26" ht="24.95" customHeight="1">
      <c r="A140" s="171"/>
      <c r="B140" s="168" t="s">
        <v>304</v>
      </c>
      <c r="C140" s="172" t="s">
        <v>309</v>
      </c>
      <c r="D140" s="168" t="s">
        <v>310</v>
      </c>
      <c r="E140" s="168" t="s">
        <v>274</v>
      </c>
      <c r="F140" s="169">
        <v>15.47</v>
      </c>
      <c r="G140" s="170"/>
      <c r="H140" s="170"/>
      <c r="I140" s="170"/>
      <c r="J140" s="168">
        <f t="shared" si="15"/>
        <v>0</v>
      </c>
      <c r="K140" s="1">
        <f t="shared" si="16"/>
        <v>0</v>
      </c>
      <c r="L140" s="1"/>
      <c r="M140" s="1"/>
      <c r="N140" s="1">
        <v>0</v>
      </c>
      <c r="O140" s="1"/>
      <c r="P140" s="167">
        <f>ROUND(F140*(R140),3)</f>
        <v>0.01</v>
      </c>
      <c r="Q140" s="173"/>
      <c r="R140" s="173">
        <v>6.4999999999999997E-4</v>
      </c>
      <c r="S140" s="167"/>
      <c r="Z140">
        <v>0</v>
      </c>
    </row>
    <row r="141" spans="1:26" ht="24.95" customHeight="1">
      <c r="A141" s="171"/>
      <c r="B141" s="168" t="s">
        <v>304</v>
      </c>
      <c r="C141" s="172" t="s">
        <v>311</v>
      </c>
      <c r="D141" s="168" t="s">
        <v>312</v>
      </c>
      <c r="E141" s="168" t="s">
        <v>91</v>
      </c>
      <c r="F141" s="169">
        <v>387.9</v>
      </c>
      <c r="G141" s="170"/>
      <c r="H141" s="170"/>
      <c r="I141" s="170"/>
      <c r="J141" s="168">
        <f t="shared" si="15"/>
        <v>0</v>
      </c>
      <c r="K141" s="1">
        <f t="shared" si="16"/>
        <v>0</v>
      </c>
      <c r="L141" s="1"/>
      <c r="M141" s="1"/>
      <c r="N141" s="1">
        <v>0</v>
      </c>
      <c r="O141" s="1"/>
      <c r="P141" s="167">
        <f>ROUND(F141*(R141),3)</f>
        <v>1.905</v>
      </c>
      <c r="Q141" s="173"/>
      <c r="R141" s="173">
        <v>4.9100000000000003E-3</v>
      </c>
      <c r="S141" s="167"/>
      <c r="Z141">
        <v>0</v>
      </c>
    </row>
    <row r="142" spans="1:26" ht="24.95" customHeight="1">
      <c r="A142" s="171"/>
      <c r="B142" s="168" t="s">
        <v>304</v>
      </c>
      <c r="C142" s="172" t="s">
        <v>313</v>
      </c>
      <c r="D142" s="168" t="s">
        <v>314</v>
      </c>
      <c r="E142" s="168" t="s">
        <v>91</v>
      </c>
      <c r="F142" s="169">
        <v>347.86</v>
      </c>
      <c r="G142" s="170"/>
      <c r="H142" s="170"/>
      <c r="I142" s="170"/>
      <c r="J142" s="168">
        <f t="shared" si="15"/>
        <v>0</v>
      </c>
      <c r="K142" s="1">
        <f t="shared" si="16"/>
        <v>0</v>
      </c>
      <c r="L142" s="1"/>
      <c r="M142" s="1"/>
      <c r="N142" s="1">
        <v>0</v>
      </c>
      <c r="O142" s="1"/>
      <c r="P142" s="167">
        <f>ROUND(F142*(R142),3)</f>
        <v>1.712</v>
      </c>
      <c r="Q142" s="173"/>
      <c r="R142" s="173">
        <v>4.9217599999999999E-3</v>
      </c>
      <c r="S142" s="167"/>
      <c r="Z142">
        <v>0</v>
      </c>
    </row>
    <row r="143" spans="1:26" ht="24.95" customHeight="1">
      <c r="A143" s="171"/>
      <c r="B143" s="168" t="s">
        <v>304</v>
      </c>
      <c r="C143" s="172" t="s">
        <v>315</v>
      </c>
      <c r="D143" s="168" t="s">
        <v>316</v>
      </c>
      <c r="E143" s="168" t="s">
        <v>183</v>
      </c>
      <c r="F143" s="169">
        <v>4.5</v>
      </c>
      <c r="G143" s="170"/>
      <c r="H143" s="170"/>
      <c r="I143" s="170"/>
      <c r="J143" s="168">
        <f t="shared" si="15"/>
        <v>0</v>
      </c>
      <c r="K143" s="1">
        <f t="shared" si="16"/>
        <v>0</v>
      </c>
      <c r="L143" s="1"/>
      <c r="M143" s="1"/>
      <c r="N143" s="1">
        <v>0</v>
      </c>
      <c r="O143" s="1"/>
      <c r="P143" s="167"/>
      <c r="Q143" s="173"/>
      <c r="R143" s="173"/>
      <c r="S143" s="167"/>
      <c r="Z143">
        <v>0</v>
      </c>
    </row>
    <row r="144" spans="1:26" ht="24.95" customHeight="1">
      <c r="A144" s="171"/>
      <c r="B144" s="168" t="s">
        <v>317</v>
      </c>
      <c r="C144" s="172" t="s">
        <v>318</v>
      </c>
      <c r="D144" s="168" t="s">
        <v>319</v>
      </c>
      <c r="E144" s="168" t="s">
        <v>91</v>
      </c>
      <c r="F144" s="169">
        <v>153.9</v>
      </c>
      <c r="G144" s="170"/>
      <c r="H144" s="170"/>
      <c r="I144" s="170"/>
      <c r="J144" s="168">
        <f t="shared" si="15"/>
        <v>0</v>
      </c>
      <c r="K144" s="1">
        <f t="shared" si="16"/>
        <v>0</v>
      </c>
      <c r="L144" s="1"/>
      <c r="M144" s="1"/>
      <c r="N144" s="1">
        <v>0</v>
      </c>
      <c r="O144" s="1"/>
      <c r="P144" s="167"/>
      <c r="Q144" s="173"/>
      <c r="R144" s="173"/>
      <c r="S144" s="167"/>
      <c r="Z144">
        <v>0</v>
      </c>
    </row>
    <row r="145" spans="1:26" ht="24.95" customHeight="1">
      <c r="A145" s="171"/>
      <c r="B145" s="168" t="s">
        <v>320</v>
      </c>
      <c r="C145" s="172" t="s">
        <v>321</v>
      </c>
      <c r="D145" s="168" t="s">
        <v>322</v>
      </c>
      <c r="E145" s="168" t="s">
        <v>108</v>
      </c>
      <c r="F145" s="169">
        <v>18.5</v>
      </c>
      <c r="G145" s="170"/>
      <c r="H145" s="170"/>
      <c r="I145" s="170"/>
      <c r="J145" s="168">
        <f t="shared" si="15"/>
        <v>0</v>
      </c>
      <c r="K145" s="1">
        <f t="shared" si="16"/>
        <v>0</v>
      </c>
      <c r="L145" s="1"/>
      <c r="M145" s="1">
        <f>ROUND(F145*(H145),2)</f>
        <v>0</v>
      </c>
      <c r="N145" s="1">
        <v>0</v>
      </c>
      <c r="O145" s="1"/>
      <c r="P145" s="167">
        <f>ROUND(F145*(R145),3)</f>
        <v>0.37</v>
      </c>
      <c r="Q145" s="173"/>
      <c r="R145" s="173">
        <v>0.02</v>
      </c>
      <c r="S145" s="167"/>
      <c r="Z145">
        <v>0</v>
      </c>
    </row>
    <row r="146" spans="1:26" ht="24.95" customHeight="1">
      <c r="A146" s="171"/>
      <c r="B146" s="168" t="s">
        <v>320</v>
      </c>
      <c r="C146" s="172" t="s">
        <v>323</v>
      </c>
      <c r="D146" s="168" t="s">
        <v>324</v>
      </c>
      <c r="E146" s="168" t="s">
        <v>108</v>
      </c>
      <c r="F146" s="169">
        <v>379.45</v>
      </c>
      <c r="G146" s="170"/>
      <c r="H146" s="170"/>
      <c r="I146" s="170"/>
      <c r="J146" s="168">
        <f t="shared" si="15"/>
        <v>0</v>
      </c>
      <c r="K146" s="1">
        <f t="shared" si="16"/>
        <v>0</v>
      </c>
      <c r="L146" s="1"/>
      <c r="M146" s="1">
        <f>ROUND(F146*(H146),2)</f>
        <v>0</v>
      </c>
      <c r="N146" s="1">
        <v>0</v>
      </c>
      <c r="O146" s="1"/>
      <c r="P146" s="167">
        <f>ROUND(F146*(R146),3)</f>
        <v>6.83</v>
      </c>
      <c r="Q146" s="173"/>
      <c r="R146" s="173">
        <v>1.7999999999999999E-2</v>
      </c>
      <c r="S146" s="167"/>
      <c r="Z146">
        <v>0</v>
      </c>
    </row>
    <row r="147" spans="1:26">
      <c r="A147" s="156"/>
      <c r="B147" s="156"/>
      <c r="C147" s="156"/>
      <c r="D147" s="156" t="s">
        <v>72</v>
      </c>
      <c r="E147" s="156"/>
      <c r="F147" s="167"/>
      <c r="G147" s="159">
        <f>ROUND((SUM(L137:L146))/1,2)</f>
        <v>0</v>
      </c>
      <c r="H147" s="159">
        <f>ROUND((SUM(M137:M146))/1,2)</f>
        <v>0</v>
      </c>
      <c r="I147" s="159">
        <f>ROUND((SUM(I137:I146))/1,2)</f>
        <v>0</v>
      </c>
      <c r="J147" s="156"/>
      <c r="K147" s="156"/>
      <c r="L147" s="156">
        <f>ROUND((SUM(L137:L146))/1,2)</f>
        <v>0</v>
      </c>
      <c r="M147" s="156">
        <f>ROUND((SUM(M137:M146))/1,2)</f>
        <v>0</v>
      </c>
      <c r="N147" s="156"/>
      <c r="O147" s="156"/>
      <c r="P147" s="174">
        <f>ROUND((SUM(P137:P146))/1,2)</f>
        <v>11.1</v>
      </c>
      <c r="Q147" s="153"/>
      <c r="R147" s="153"/>
      <c r="S147" s="174">
        <f>ROUND((SUM(S137:S146))/1,2)</f>
        <v>0</v>
      </c>
      <c r="T147" s="153"/>
      <c r="U147" s="153"/>
      <c r="V147" s="153"/>
      <c r="W147" s="153"/>
      <c r="X147" s="153"/>
      <c r="Y147" s="153"/>
      <c r="Z147" s="153"/>
    </row>
    <row r="148" spans="1:26">
      <c r="A148" s="1"/>
      <c r="B148" s="1"/>
      <c r="C148" s="1"/>
      <c r="D148" s="1"/>
      <c r="E148" s="1"/>
      <c r="F148" s="163"/>
      <c r="G148" s="149"/>
      <c r="H148" s="149"/>
      <c r="I148" s="149"/>
      <c r="J148" s="1"/>
      <c r="K148" s="1"/>
      <c r="L148" s="1"/>
      <c r="M148" s="1"/>
      <c r="N148" s="1"/>
      <c r="O148" s="1"/>
      <c r="P148" s="1"/>
      <c r="S148" s="1"/>
    </row>
    <row r="149" spans="1:26">
      <c r="A149" s="156"/>
      <c r="B149" s="156"/>
      <c r="C149" s="156"/>
      <c r="D149" s="156" t="s">
        <v>73</v>
      </c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3"/>
      <c r="R149" s="153"/>
      <c r="S149" s="156"/>
      <c r="T149" s="153"/>
      <c r="U149" s="153"/>
      <c r="V149" s="153"/>
      <c r="W149" s="153"/>
      <c r="X149" s="153"/>
      <c r="Y149" s="153"/>
      <c r="Z149" s="153"/>
    </row>
    <row r="150" spans="1:26" ht="24.95" customHeight="1">
      <c r="A150" s="171"/>
      <c r="B150" s="168" t="s">
        <v>317</v>
      </c>
      <c r="C150" s="172" t="s">
        <v>325</v>
      </c>
      <c r="D150" s="168" t="s">
        <v>326</v>
      </c>
      <c r="E150" s="168" t="s">
        <v>91</v>
      </c>
      <c r="F150" s="169">
        <v>197.52</v>
      </c>
      <c r="G150" s="170"/>
      <c r="H150" s="168"/>
      <c r="I150" s="170"/>
      <c r="J150" s="168">
        <f>ROUND(F150*(N150),2)</f>
        <v>0</v>
      </c>
      <c r="K150" s="1">
        <f>ROUND(F150*(O150),2)</f>
        <v>0</v>
      </c>
      <c r="L150" s="1"/>
      <c r="M150" s="1"/>
      <c r="N150" s="1">
        <v>0</v>
      </c>
      <c r="O150" s="1"/>
      <c r="P150" s="167">
        <f>ROUND(F150*(R150),3)</f>
        <v>4.4999999999999998E-2</v>
      </c>
      <c r="Q150" s="173"/>
      <c r="R150" s="173">
        <v>2.3000000000000001E-4</v>
      </c>
      <c r="S150" s="167"/>
      <c r="Z150">
        <v>0</v>
      </c>
    </row>
    <row r="151" spans="1:26" ht="24.95" customHeight="1">
      <c r="A151" s="171"/>
      <c r="B151" s="168" t="s">
        <v>317</v>
      </c>
      <c r="C151" s="172" t="s">
        <v>327</v>
      </c>
      <c r="D151" s="168" t="s">
        <v>328</v>
      </c>
      <c r="E151" s="168" t="s">
        <v>183</v>
      </c>
      <c r="F151" s="169">
        <v>0.4</v>
      </c>
      <c r="G151" s="170"/>
      <c r="H151" s="168"/>
      <c r="I151" s="170"/>
      <c r="J151" s="168">
        <f>ROUND(F151*(N151),2)</f>
        <v>0</v>
      </c>
      <c r="K151" s="1">
        <f>ROUND(F151*(O151),2)</f>
        <v>0</v>
      </c>
      <c r="L151" s="1"/>
      <c r="M151" s="1"/>
      <c r="N151" s="1">
        <v>0</v>
      </c>
      <c r="O151" s="1"/>
      <c r="P151" s="167"/>
      <c r="Q151" s="173"/>
      <c r="R151" s="173"/>
      <c r="S151" s="167"/>
      <c r="Z151">
        <v>0</v>
      </c>
    </row>
    <row r="152" spans="1:26" ht="24.95" customHeight="1">
      <c r="A152" s="171"/>
      <c r="B152" s="168" t="s">
        <v>204</v>
      </c>
      <c r="C152" s="172" t="s">
        <v>329</v>
      </c>
      <c r="D152" s="168" t="s">
        <v>330</v>
      </c>
      <c r="E152" s="168" t="s">
        <v>108</v>
      </c>
      <c r="F152" s="169">
        <v>207.4</v>
      </c>
      <c r="G152" s="170"/>
      <c r="H152" s="168"/>
      <c r="I152" s="170"/>
      <c r="J152" s="168">
        <f>ROUND(F152*(N152),2)</f>
        <v>0</v>
      </c>
      <c r="K152" s="1">
        <f>ROUND(F152*(O152),2)</f>
        <v>0</v>
      </c>
      <c r="L152" s="1"/>
      <c r="M152" s="1">
        <f>ROUND(F152*(H152),2)</f>
        <v>0</v>
      </c>
      <c r="N152" s="1">
        <v>0</v>
      </c>
      <c r="O152" s="1"/>
      <c r="P152" s="167"/>
      <c r="Q152" s="173"/>
      <c r="R152" s="173"/>
      <c r="S152" s="167"/>
      <c r="Z152">
        <v>0</v>
      </c>
    </row>
    <row r="153" spans="1:26">
      <c r="A153" s="156"/>
      <c r="B153" s="156"/>
      <c r="C153" s="156"/>
      <c r="D153" s="156" t="s">
        <v>73</v>
      </c>
      <c r="E153" s="156"/>
      <c r="F153" s="156"/>
      <c r="G153" s="159">
        <f>ROUND((SUM(L149:L152))/1,2)</f>
        <v>0</v>
      </c>
      <c r="H153" s="159">
        <f>ROUND((SUM(M149:M152))/1,2)</f>
        <v>0</v>
      </c>
      <c r="I153" s="159">
        <f>ROUND((SUM(I149:I152))/1,2)</f>
        <v>0</v>
      </c>
      <c r="J153" s="156"/>
      <c r="K153" s="156"/>
      <c r="L153" s="156">
        <f>ROUND((SUM(L149:L152))/1,2)</f>
        <v>0</v>
      </c>
      <c r="M153" s="156">
        <f>ROUND((SUM(M149:M152))/1,2)</f>
        <v>0</v>
      </c>
      <c r="N153" s="156"/>
      <c r="O153" s="156"/>
      <c r="P153" s="174">
        <f>ROUND((SUM(P149:P152))/1,2)</f>
        <v>0.05</v>
      </c>
      <c r="Q153" s="153"/>
      <c r="R153" s="153"/>
      <c r="S153" s="174">
        <f>ROUND((SUM(S149:S152))/1,2)</f>
        <v>0</v>
      </c>
      <c r="T153" s="153"/>
      <c r="U153" s="153"/>
      <c r="V153" s="153"/>
      <c r="W153" s="153"/>
      <c r="X153" s="153"/>
      <c r="Y153" s="153"/>
      <c r="Z153" s="153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S154" s="1"/>
    </row>
    <row r="155" spans="1:26">
      <c r="A155" s="156"/>
      <c r="B155" s="156"/>
      <c r="C155" s="156"/>
      <c r="D155" s="156" t="s">
        <v>74</v>
      </c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3"/>
      <c r="R155" s="153"/>
      <c r="S155" s="156"/>
      <c r="T155" s="153"/>
      <c r="U155" s="153"/>
      <c r="V155" s="153"/>
      <c r="W155" s="153"/>
      <c r="X155" s="153"/>
      <c r="Y155" s="153"/>
      <c r="Z155" s="153"/>
    </row>
    <row r="156" spans="1:26" ht="24.95" customHeight="1">
      <c r="A156" s="171"/>
      <c r="B156" s="168" t="s">
        <v>331</v>
      </c>
      <c r="C156" s="172" t="s">
        <v>332</v>
      </c>
      <c r="D156" s="168" t="s">
        <v>333</v>
      </c>
      <c r="E156" s="168" t="s">
        <v>91</v>
      </c>
      <c r="F156" s="169">
        <v>59.84</v>
      </c>
      <c r="G156" s="170"/>
      <c r="H156" s="168"/>
      <c r="I156" s="170"/>
      <c r="J156" s="168">
        <f>ROUND(F156*(N156),2)</f>
        <v>0</v>
      </c>
      <c r="K156" s="1">
        <f>ROUND(F156*(O156),2)</f>
        <v>0</v>
      </c>
      <c r="L156" s="1"/>
      <c r="M156" s="1"/>
      <c r="N156" s="1">
        <v>0</v>
      </c>
      <c r="O156" s="1"/>
      <c r="P156" s="167">
        <f>ROUND(F156*(R156),3)</f>
        <v>0.03</v>
      </c>
      <c r="Q156" s="173"/>
      <c r="R156" s="173">
        <v>4.9830600000000001E-4</v>
      </c>
      <c r="S156" s="167"/>
      <c r="Z156">
        <v>0</v>
      </c>
    </row>
    <row r="157" spans="1:26" ht="24.95" customHeight="1">
      <c r="A157" s="171"/>
      <c r="B157" s="168" t="s">
        <v>331</v>
      </c>
      <c r="C157" s="172" t="s">
        <v>334</v>
      </c>
      <c r="D157" s="168" t="s">
        <v>335</v>
      </c>
      <c r="E157" s="168" t="s">
        <v>183</v>
      </c>
      <c r="F157" s="169">
        <v>2.5</v>
      </c>
      <c r="G157" s="170"/>
      <c r="H157" s="168"/>
      <c r="I157" s="170"/>
      <c r="J157" s="168">
        <f>ROUND(F157*(N157),2)</f>
        <v>0</v>
      </c>
      <c r="K157" s="1">
        <f>ROUND(F157*(O157),2)</f>
        <v>0</v>
      </c>
      <c r="L157" s="1"/>
      <c r="M157" s="1"/>
      <c r="N157" s="1">
        <v>0</v>
      </c>
      <c r="O157" s="1"/>
      <c r="P157" s="167"/>
      <c r="Q157" s="173"/>
      <c r="R157" s="173"/>
      <c r="S157" s="167"/>
      <c r="Z157">
        <v>0</v>
      </c>
    </row>
    <row r="158" spans="1:26" ht="24.95" customHeight="1">
      <c r="A158" s="171"/>
      <c r="B158" s="168" t="s">
        <v>320</v>
      </c>
      <c r="C158" s="172" t="s">
        <v>336</v>
      </c>
      <c r="D158" s="168" t="s">
        <v>337</v>
      </c>
      <c r="E158" s="168" t="s">
        <v>108</v>
      </c>
      <c r="F158" s="169">
        <v>65.83</v>
      </c>
      <c r="G158" s="170"/>
      <c r="H158" s="168"/>
      <c r="I158" s="170"/>
      <c r="J158" s="168">
        <f>ROUND(F158*(N158),2)</f>
        <v>0</v>
      </c>
      <c r="K158" s="1">
        <f>ROUND(F158*(O158),2)</f>
        <v>0</v>
      </c>
      <c r="L158" s="1"/>
      <c r="M158" s="1">
        <f>ROUND(F158*(H158),2)</f>
        <v>0</v>
      </c>
      <c r="N158" s="1">
        <v>0</v>
      </c>
      <c r="O158" s="1"/>
      <c r="P158" s="167">
        <f>ROUND(F158*(R158),3)</f>
        <v>1.3819999999999999</v>
      </c>
      <c r="Q158" s="173"/>
      <c r="R158" s="173">
        <v>2.1000000000000001E-2</v>
      </c>
      <c r="S158" s="167"/>
      <c r="Z158">
        <v>0</v>
      </c>
    </row>
    <row r="159" spans="1:26">
      <c r="A159" s="156"/>
      <c r="B159" s="156"/>
      <c r="C159" s="156"/>
      <c r="D159" s="156" t="s">
        <v>74</v>
      </c>
      <c r="E159" s="156"/>
      <c r="F159" s="156"/>
      <c r="G159" s="159">
        <f>ROUND((SUM(L155:L158))/1,2)</f>
        <v>0</v>
      </c>
      <c r="H159" s="159">
        <f>ROUND((SUM(M155:M158))/1,2)</f>
        <v>0</v>
      </c>
      <c r="I159" s="159">
        <f>ROUND((SUM(I155:I158))/1,2)</f>
        <v>0</v>
      </c>
      <c r="J159" s="156"/>
      <c r="K159" s="156"/>
      <c r="L159" s="156">
        <f>ROUND((SUM(L155:L158))/1,2)</f>
        <v>0</v>
      </c>
      <c r="M159" s="156">
        <f>ROUND((SUM(M155:M158))/1,2)</f>
        <v>0</v>
      </c>
      <c r="N159" s="156"/>
      <c r="O159" s="156"/>
      <c r="P159" s="174">
        <f>ROUND((SUM(P155:P158))/1,2)</f>
        <v>1.41</v>
      </c>
      <c r="Q159" s="153"/>
      <c r="R159" s="153"/>
      <c r="S159" s="174">
        <f>ROUND((SUM(S155:S158))/1,2)</f>
        <v>0</v>
      </c>
      <c r="T159" s="153"/>
      <c r="U159" s="153"/>
      <c r="V159" s="153"/>
      <c r="W159" s="153"/>
      <c r="X159" s="153"/>
      <c r="Y159" s="153"/>
      <c r="Z159" s="153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S160" s="1"/>
    </row>
    <row r="161" spans="1:26">
      <c r="A161" s="156"/>
      <c r="B161" s="156"/>
      <c r="C161" s="156"/>
      <c r="D161" s="156" t="s">
        <v>75</v>
      </c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3"/>
      <c r="R161" s="153"/>
      <c r="S161" s="156"/>
      <c r="T161" s="153"/>
      <c r="U161" s="153"/>
      <c r="V161" s="153"/>
      <c r="W161" s="153"/>
      <c r="X161" s="153"/>
      <c r="Y161" s="153"/>
      <c r="Z161" s="153"/>
    </row>
    <row r="162" spans="1:26" ht="24.95" customHeight="1">
      <c r="A162" s="171"/>
      <c r="B162" s="168" t="s">
        <v>338</v>
      </c>
      <c r="C162" s="172" t="s">
        <v>339</v>
      </c>
      <c r="D162" s="168" t="s">
        <v>340</v>
      </c>
      <c r="E162" s="168" t="s">
        <v>91</v>
      </c>
      <c r="F162" s="169">
        <v>1349.5</v>
      </c>
      <c r="G162" s="170"/>
      <c r="H162" s="168"/>
      <c r="I162" s="170"/>
      <c r="J162" s="168">
        <f>ROUND(F162*(N162),2)</f>
        <v>0</v>
      </c>
      <c r="K162" s="1">
        <f>ROUND(F162*(O162),2)</f>
        <v>0</v>
      </c>
      <c r="L162" s="1"/>
      <c r="M162" s="1"/>
      <c r="N162" s="1">
        <v>0</v>
      </c>
      <c r="O162" s="1"/>
      <c r="P162" s="167"/>
      <c r="Q162" s="173"/>
      <c r="R162" s="173"/>
      <c r="S162" s="167"/>
      <c r="Z162">
        <v>0</v>
      </c>
    </row>
    <row r="163" spans="1:26" ht="24.95" customHeight="1">
      <c r="A163" s="171"/>
      <c r="B163" s="168" t="s">
        <v>338</v>
      </c>
      <c r="C163" s="172" t="s">
        <v>341</v>
      </c>
      <c r="D163" s="168" t="s">
        <v>342</v>
      </c>
      <c r="E163" s="168" t="s">
        <v>91</v>
      </c>
      <c r="F163" s="169">
        <v>1349.5</v>
      </c>
      <c r="G163" s="170"/>
      <c r="H163" s="168"/>
      <c r="I163" s="170"/>
      <c r="J163" s="168">
        <f>ROUND(F163*(N163),2)</f>
        <v>0</v>
      </c>
      <c r="K163" s="1">
        <f>ROUND(F163*(O163),2)</f>
        <v>0</v>
      </c>
      <c r="L163" s="1"/>
      <c r="M163" s="1"/>
      <c r="N163" s="1">
        <v>0</v>
      </c>
      <c r="O163" s="1"/>
      <c r="P163" s="167">
        <f>ROUND(F163*(R163),3)</f>
        <v>3.5999999999999997E-2</v>
      </c>
      <c r="Q163" s="173"/>
      <c r="R163" s="173">
        <v>2.6650000000000001E-5</v>
      </c>
      <c r="S163" s="167"/>
      <c r="Z163">
        <v>0</v>
      </c>
    </row>
    <row r="164" spans="1:26">
      <c r="A164" s="156"/>
      <c r="B164" s="156"/>
      <c r="C164" s="156"/>
      <c r="D164" s="156" t="s">
        <v>75</v>
      </c>
      <c r="E164" s="156"/>
      <c r="F164" s="156"/>
      <c r="G164" s="159">
        <f>ROUND((SUM(L161:L163))/1,2)</f>
        <v>0</v>
      </c>
      <c r="H164" s="159">
        <f>ROUND((SUM(M161:M163))/1,2)</f>
        <v>0</v>
      </c>
      <c r="I164" s="159">
        <f>ROUND((SUM(I161:I163))/1,2)</f>
        <v>0</v>
      </c>
      <c r="J164" s="156"/>
      <c r="K164" s="156"/>
      <c r="L164" s="156">
        <f>ROUND((SUM(L161:L163))/1,2)</f>
        <v>0</v>
      </c>
      <c r="M164" s="156">
        <f>ROUND((SUM(M161:M163))/1,2)</f>
        <v>0</v>
      </c>
      <c r="N164" s="156"/>
      <c r="O164" s="156"/>
      <c r="P164" s="174">
        <f>ROUND((SUM(P161:P163))/1,2)</f>
        <v>0.04</v>
      </c>
      <c r="Q164" s="153"/>
      <c r="R164" s="153"/>
      <c r="S164" s="174">
        <f>ROUND((SUM(S161:S163))/1,2)</f>
        <v>0</v>
      </c>
      <c r="T164" s="153"/>
      <c r="U164" s="153"/>
      <c r="V164" s="153"/>
      <c r="W164" s="153"/>
      <c r="X164" s="153"/>
      <c r="Y164" s="153"/>
      <c r="Z164" s="153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S165" s="1"/>
    </row>
    <row r="166" spans="1:26">
      <c r="A166" s="156"/>
      <c r="B166" s="156"/>
      <c r="C166" s="156"/>
      <c r="D166" s="2" t="s">
        <v>63</v>
      </c>
      <c r="E166" s="156"/>
      <c r="F166" s="156"/>
      <c r="G166" s="159">
        <f>ROUND((SUM(L58:L165))/2,2)</f>
        <v>0</v>
      </c>
      <c r="H166" s="159">
        <f>ROUND((SUM(M58:M165))/2,2)</f>
        <v>0</v>
      </c>
      <c r="I166" s="159">
        <f>ROUND((SUM(I58:I165))/2,2)</f>
        <v>0</v>
      </c>
      <c r="J166" s="157"/>
      <c r="K166" s="156"/>
      <c r="L166" s="157">
        <f>ROUND((SUM(L58:L165))/2,2)</f>
        <v>0</v>
      </c>
      <c r="M166" s="157">
        <f>ROUND((SUM(M58:M165))/2,2)</f>
        <v>0</v>
      </c>
      <c r="N166" s="156"/>
      <c r="O166" s="156"/>
      <c r="P166" s="174">
        <f>ROUND((SUM(P58:P165))/2,2)</f>
        <v>38.61</v>
      </c>
      <c r="S166" s="174">
        <f>ROUND((SUM(S58:S165))/2,2)</f>
        <v>0</v>
      </c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S167" s="1"/>
    </row>
    <row r="168" spans="1:26">
      <c r="A168" s="156"/>
      <c r="B168" s="156"/>
      <c r="C168" s="156"/>
      <c r="D168" s="2" t="s">
        <v>76</v>
      </c>
      <c r="E168" s="156"/>
      <c r="F168" s="156"/>
      <c r="G168" s="156"/>
      <c r="H168" s="156"/>
      <c r="I168" s="156"/>
      <c r="J168" s="156"/>
      <c r="K168" s="156"/>
      <c r="L168" s="156"/>
      <c r="M168" s="156"/>
      <c r="N168" s="156"/>
      <c r="O168" s="156"/>
      <c r="P168" s="156"/>
      <c r="Q168" s="153"/>
      <c r="R168" s="153"/>
      <c r="S168" s="156"/>
      <c r="T168" s="153"/>
      <c r="U168" s="153"/>
      <c r="V168" s="153"/>
      <c r="W168" s="153"/>
      <c r="X168" s="153"/>
      <c r="Y168" s="153"/>
      <c r="Z168" s="153"/>
    </row>
    <row r="169" spans="1:26">
      <c r="A169" s="156"/>
      <c r="B169" s="156"/>
      <c r="C169" s="156"/>
      <c r="D169" s="156" t="s">
        <v>77</v>
      </c>
      <c r="E169" s="156"/>
      <c r="F169" s="156"/>
      <c r="G169" s="156"/>
      <c r="H169" s="156"/>
      <c r="I169" s="156"/>
      <c r="J169" s="156"/>
      <c r="K169" s="156"/>
      <c r="L169" s="156"/>
      <c r="M169" s="156"/>
      <c r="N169" s="156"/>
      <c r="O169" s="156"/>
      <c r="P169" s="156"/>
      <c r="Q169" s="153"/>
      <c r="R169" s="153"/>
      <c r="S169" s="156"/>
      <c r="T169" s="153"/>
      <c r="U169" s="153"/>
      <c r="V169" s="153"/>
      <c r="W169" s="153"/>
      <c r="X169" s="153"/>
      <c r="Y169" s="153"/>
      <c r="Z169" s="153"/>
    </row>
    <row r="170" spans="1:26" ht="24.95" customHeight="1">
      <c r="A170" s="171"/>
      <c r="B170" s="168" t="s">
        <v>253</v>
      </c>
      <c r="C170" s="172" t="s">
        <v>343</v>
      </c>
      <c r="D170" s="168" t="s">
        <v>344</v>
      </c>
      <c r="E170" s="168" t="s">
        <v>256</v>
      </c>
      <c r="F170" s="169">
        <v>1</v>
      </c>
      <c r="G170" s="170"/>
      <c r="H170" s="168"/>
      <c r="I170" s="170"/>
      <c r="J170" s="168">
        <f>ROUND(F170*(N170),2)</f>
        <v>0</v>
      </c>
      <c r="K170" s="1">
        <f>ROUND(F170*(O170),2)</f>
        <v>0</v>
      </c>
      <c r="L170" s="1"/>
      <c r="M170" s="1"/>
      <c r="N170" s="1">
        <v>0</v>
      </c>
      <c r="O170" s="1"/>
      <c r="P170" s="167"/>
      <c r="Q170" s="173"/>
      <c r="R170" s="173"/>
      <c r="S170" s="167"/>
      <c r="Z170">
        <v>0</v>
      </c>
    </row>
    <row r="171" spans="1:26">
      <c r="A171" s="156"/>
      <c r="B171" s="156"/>
      <c r="C171" s="156"/>
      <c r="D171" s="156" t="s">
        <v>77</v>
      </c>
      <c r="E171" s="156"/>
      <c r="F171" s="156"/>
      <c r="G171" s="159">
        <f>ROUND((SUM(L169:L170))/1,2)</f>
        <v>0</v>
      </c>
      <c r="H171" s="159">
        <f>ROUND((SUM(M169:M170))/1,2)</f>
        <v>0</v>
      </c>
      <c r="I171" s="159">
        <f>ROUND((SUM(I169:I170))/1,2)</f>
        <v>0</v>
      </c>
      <c r="J171" s="156"/>
      <c r="K171" s="156"/>
      <c r="L171" s="156">
        <f>ROUND((SUM(L169:L170))/1,2)</f>
        <v>0</v>
      </c>
      <c r="M171" s="156">
        <f>ROUND((SUM(M169:M170))/1,2)</f>
        <v>0</v>
      </c>
      <c r="N171" s="156"/>
      <c r="O171" s="156"/>
      <c r="P171" s="174">
        <f>ROUND((SUM(P169:P170))/1,2)</f>
        <v>0</v>
      </c>
      <c r="S171" s="167">
        <f>ROUND((SUM(S169:S170))/1,2)</f>
        <v>0</v>
      </c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S172" s="1"/>
    </row>
    <row r="173" spans="1:26">
      <c r="A173" s="156"/>
      <c r="B173" s="156"/>
      <c r="C173" s="156"/>
      <c r="D173" s="2" t="s">
        <v>76</v>
      </c>
      <c r="E173" s="156"/>
      <c r="F173" s="156"/>
      <c r="G173" s="159">
        <f>ROUND((SUM(L168:L172))/2,2)</f>
        <v>0</v>
      </c>
      <c r="H173" s="159">
        <f>ROUND((SUM(M168:M172))/2,2)</f>
        <v>0</v>
      </c>
      <c r="I173" s="159">
        <f>ROUND((SUM(I168:I172))/2,2)</f>
        <v>0</v>
      </c>
      <c r="J173" s="156"/>
      <c r="K173" s="156"/>
      <c r="L173" s="156">
        <f>ROUND((SUM(L168:L172))/2,2)</f>
        <v>0</v>
      </c>
      <c r="M173" s="156">
        <f>ROUND((SUM(M168:M172))/2,2)</f>
        <v>0</v>
      </c>
      <c r="N173" s="156"/>
      <c r="O173" s="156"/>
      <c r="P173" s="174">
        <f>ROUND((SUM(P168:P172))/2,2)</f>
        <v>0</v>
      </c>
      <c r="S173" s="174">
        <f>ROUND((SUM(S168:S172))/2,2)</f>
        <v>0</v>
      </c>
    </row>
    <row r="174" spans="1:26">
      <c r="A174" s="175"/>
      <c r="B174" s="175" t="s">
        <v>350</v>
      </c>
      <c r="C174" s="175"/>
      <c r="D174" s="175"/>
      <c r="E174" s="175"/>
      <c r="F174" s="175" t="s">
        <v>78</v>
      </c>
      <c r="G174" s="176">
        <f>ROUND((SUM(L9:L173))/3,2)</f>
        <v>0</v>
      </c>
      <c r="H174" s="176">
        <f>ROUND((SUM(M9:M173))/3,2)</f>
        <v>0</v>
      </c>
      <c r="I174" s="176">
        <f>ROUND((SUM(I9:I173))/3,2)</f>
        <v>0</v>
      </c>
      <c r="J174" s="175"/>
      <c r="K174" s="175">
        <f>ROUND((SUM(K9:K173)),2)</f>
        <v>0</v>
      </c>
      <c r="L174" s="175">
        <f>ROUND((SUM(L9:L173))/3,2)</f>
        <v>0</v>
      </c>
      <c r="M174" s="175">
        <f>ROUND((SUM(M9:M173))/3,2)</f>
        <v>0</v>
      </c>
      <c r="N174" s="175"/>
      <c r="O174" s="175"/>
      <c r="P174" s="177">
        <f>ROUND((SUM(P9:P173))/3,2)</f>
        <v>128.43</v>
      </c>
      <c r="S174" s="177">
        <f>ROUND((SUM(S9:S173))/3,2)</f>
        <v>37.880000000000003</v>
      </c>
      <c r="Z174">
        <f>(SUM(Z9:Z173))</f>
        <v>0</v>
      </c>
    </row>
  </sheetData>
  <printOptions horizontalCentered="1" gridLines="1"/>
  <pageMargins left="0.7" right="6.9444444444444441E-3" top="0.75" bottom="0.75" header="0.3" footer="0.3"/>
  <pageSetup paperSize="9" orientation="landscape" r:id="rId1"/>
  <headerFooter>
    <oddHeader>&amp;C&amp;B&amp; Rozpočet REKONŠTRUKCIA KULTÚRNEHO DOMU KVAKOVCE / zateplenie objektu</oddHeader>
    <oddFooter>&amp;RStrana &amp;P z &amp;N    &amp;L&amp;7Spracované systémom Systematic®pyramida.wsn,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Krycí list stavby</vt:lpstr>
      <vt:lpstr>Kryci_list 197531</vt:lpstr>
      <vt:lpstr>Rekap 197531</vt:lpstr>
      <vt:lpstr>SO 197531</vt:lpstr>
      <vt:lpstr>'Rekap 197531'!Názvy_tlače</vt:lpstr>
      <vt:lpstr>'SO 197531'!Názvy_tlače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Vierka</cp:lastModifiedBy>
  <cp:lastPrinted>2017-10-27T09:35:13Z</cp:lastPrinted>
  <dcterms:created xsi:type="dcterms:W3CDTF">2017-10-16T13:18:22Z</dcterms:created>
  <dcterms:modified xsi:type="dcterms:W3CDTF">2017-10-27T10:34:23Z</dcterms:modified>
</cp:coreProperties>
</file>