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0115" windowHeight="13860"/>
  </bookViews>
  <sheets>
    <sheet name="Rekapitulácia" sheetId="1" r:id="rId1"/>
    <sheet name="Krycí list stavby" sheetId="2" r:id="rId2"/>
    <sheet name="Kryci_list 197653" sheetId="3" r:id="rId3"/>
    <sheet name="Rekap 197653" sheetId="4" r:id="rId4"/>
    <sheet name="SO 197653" sheetId="5" r:id="rId5"/>
    <sheet name="Kryci_list 197654" sheetId="6" r:id="rId6"/>
    <sheet name="Rekap 197654" sheetId="7" r:id="rId7"/>
    <sheet name="SO 197654" sheetId="8" r:id="rId8"/>
    <sheet name="Kryci_list 197655" sheetId="9" r:id="rId9"/>
    <sheet name="Rekap 197655" sheetId="10" r:id="rId10"/>
    <sheet name="SO 197655" sheetId="11" r:id="rId11"/>
    <sheet name="Kryci_list 197656" sheetId="12" r:id="rId12"/>
    <sheet name="Rekap 197656" sheetId="13" r:id="rId13"/>
    <sheet name="SO 197656" sheetId="14" r:id="rId14"/>
    <sheet name="Kryci_list 197657" sheetId="15" r:id="rId15"/>
    <sheet name="Rekap 197657" sheetId="16" r:id="rId16"/>
    <sheet name="SO 197657" sheetId="17" r:id="rId17"/>
  </sheets>
  <definedNames>
    <definedName name="_xlnm.Print_Titles" localSheetId="3">'Rekap 197653'!$9:$9</definedName>
    <definedName name="_xlnm.Print_Titles" localSheetId="6">'Rekap 197654'!$9:$9</definedName>
    <definedName name="_xlnm.Print_Titles" localSheetId="9">'Rekap 197655'!$9:$9</definedName>
    <definedName name="_xlnm.Print_Titles" localSheetId="12">'Rekap 197656'!$9:$9</definedName>
    <definedName name="_xlnm.Print_Titles" localSheetId="15">'Rekap 197657'!$9:$9</definedName>
    <definedName name="_xlnm.Print_Titles" localSheetId="4">'SO 197653'!$8:$8</definedName>
    <definedName name="_xlnm.Print_Titles" localSheetId="7">'SO 197654'!$8:$8</definedName>
    <definedName name="_xlnm.Print_Titles" localSheetId="10">'SO 197655'!$8:$8</definedName>
    <definedName name="_xlnm.Print_Titles" localSheetId="13">'SO 197656'!$8:$8</definedName>
    <definedName name="_xlnm.Print_Titles" localSheetId="16">'SO 197657'!$8:$8</definedName>
  </definedNames>
  <calcPr calcId="144525"/>
</workbook>
</file>

<file path=xl/calcChain.xml><?xml version="1.0" encoding="utf-8"?>
<calcChain xmlns="http://schemas.openxmlformats.org/spreadsheetml/2006/main">
  <c r="J26" i="2" l="1"/>
  <c r="J28" i="2" s="1"/>
  <c r="J30" i="2"/>
  <c r="J29" i="2"/>
  <c r="I30" i="2"/>
  <c r="I29" i="2"/>
  <c r="J24" i="2"/>
  <c r="F24" i="2"/>
  <c r="J23" i="2"/>
  <c r="F23" i="2"/>
  <c r="J22" i="2"/>
  <c r="F22" i="2"/>
  <c r="J20" i="2"/>
  <c r="J18" i="2"/>
  <c r="J17" i="2"/>
  <c r="J16" i="2"/>
  <c r="F20" i="2"/>
  <c r="F18" i="2"/>
  <c r="E18" i="2"/>
  <c r="D18" i="2"/>
  <c r="F17" i="2"/>
  <c r="E17" i="2"/>
  <c r="D17" i="2"/>
  <c r="F16" i="2"/>
  <c r="E16" i="2"/>
  <c r="D16" i="2"/>
  <c r="G15" i="1"/>
  <c r="B14" i="1"/>
  <c r="G14" i="1" s="1"/>
  <c r="G13" i="1"/>
  <c r="B13" i="1"/>
  <c r="G12" i="1"/>
  <c r="F12" i="1"/>
  <c r="E12" i="1"/>
  <c r="D12" i="1"/>
  <c r="C12" i="1"/>
  <c r="B12" i="1"/>
  <c r="G11" i="1"/>
  <c r="C11" i="1"/>
  <c r="E11" i="1"/>
  <c r="G10" i="1"/>
  <c r="C10" i="1"/>
  <c r="E10" i="1"/>
  <c r="G9" i="1"/>
  <c r="C9" i="1"/>
  <c r="E9" i="1"/>
  <c r="G8" i="1"/>
  <c r="C8" i="1"/>
  <c r="E8" i="1"/>
  <c r="G7" i="1"/>
  <c r="C7" i="1"/>
  <c r="E7" i="1"/>
  <c r="J17" i="15"/>
  <c r="J20" i="15" s="1"/>
  <c r="K11" i="1"/>
  <c r="B11" i="1"/>
  <c r="J30" i="15"/>
  <c r="I30" i="15"/>
  <c r="Z16" i="17"/>
  <c r="K16" i="17"/>
  <c r="F12" i="16"/>
  <c r="S15" i="17"/>
  <c r="P15" i="17"/>
  <c r="E12" i="16" s="1"/>
  <c r="F11" i="16"/>
  <c r="E11" i="16"/>
  <c r="S13" i="17"/>
  <c r="S16" i="17" s="1"/>
  <c r="F14" i="16" s="1"/>
  <c r="P13" i="17"/>
  <c r="P16" i="17" s="1"/>
  <c r="E14" i="16" s="1"/>
  <c r="I13" i="17"/>
  <c r="D11" i="16" s="1"/>
  <c r="K12" i="17"/>
  <c r="J12" i="17"/>
  <c r="M12" i="17"/>
  <c r="L12" i="17"/>
  <c r="I12" i="17"/>
  <c r="I15" i="17" s="1"/>
  <c r="D12" i="16" s="1"/>
  <c r="K11" i="17"/>
  <c r="J11" i="17"/>
  <c r="M11" i="17"/>
  <c r="L11" i="17"/>
  <c r="I11" i="17"/>
  <c r="J17" i="12"/>
  <c r="K10" i="1"/>
  <c r="B10" i="1"/>
  <c r="J30" i="12"/>
  <c r="I30" i="12"/>
  <c r="Z44" i="14"/>
  <c r="S43" i="14"/>
  <c r="F15" i="13" s="1"/>
  <c r="F14" i="13"/>
  <c r="E14" i="13"/>
  <c r="S41" i="14"/>
  <c r="P41" i="14"/>
  <c r="L41" i="14"/>
  <c r="B14" i="13" s="1"/>
  <c r="H41" i="14"/>
  <c r="G41" i="14"/>
  <c r="K40" i="14"/>
  <c r="J40" i="14"/>
  <c r="M40" i="14"/>
  <c r="M41" i="14" s="1"/>
  <c r="C14" i="13" s="1"/>
  <c r="L40" i="14"/>
  <c r="I40" i="14"/>
  <c r="I41" i="14" s="1"/>
  <c r="D14" i="13" s="1"/>
  <c r="F13" i="13"/>
  <c r="S37" i="14"/>
  <c r="K36" i="14"/>
  <c r="J36" i="14"/>
  <c r="M36" i="14"/>
  <c r="L36" i="14"/>
  <c r="I36" i="14"/>
  <c r="K35" i="14"/>
  <c r="J35" i="14"/>
  <c r="P35" i="14"/>
  <c r="M35" i="14"/>
  <c r="L35" i="14"/>
  <c r="I35" i="14"/>
  <c r="K34" i="14"/>
  <c r="J34" i="14"/>
  <c r="M34" i="14"/>
  <c r="M37" i="14" s="1"/>
  <c r="C13" i="13" s="1"/>
  <c r="L34" i="14"/>
  <c r="I34" i="14"/>
  <c r="K33" i="14"/>
  <c r="J33" i="14"/>
  <c r="S33" i="14"/>
  <c r="S44" i="14" s="1"/>
  <c r="F17" i="13" s="1"/>
  <c r="P33" i="14"/>
  <c r="P37" i="14" s="1"/>
  <c r="E13" i="13" s="1"/>
  <c r="M33" i="14"/>
  <c r="H37" i="14" s="1"/>
  <c r="L33" i="14"/>
  <c r="G37" i="14" s="1"/>
  <c r="I33" i="14"/>
  <c r="K32" i="14"/>
  <c r="J32" i="14"/>
  <c r="M32" i="14"/>
  <c r="L32" i="14"/>
  <c r="I32" i="14"/>
  <c r="K31" i="14"/>
  <c r="J31" i="14"/>
  <c r="M31" i="14"/>
  <c r="L31" i="14"/>
  <c r="L37" i="14" s="1"/>
  <c r="B13" i="13" s="1"/>
  <c r="I31" i="14"/>
  <c r="I37" i="14" s="1"/>
  <c r="D13" i="13" s="1"/>
  <c r="F12" i="13"/>
  <c r="S28" i="14"/>
  <c r="K27" i="14"/>
  <c r="J27" i="14"/>
  <c r="P27" i="14"/>
  <c r="M27" i="14"/>
  <c r="L27" i="14"/>
  <c r="I27" i="14"/>
  <c r="K26" i="14"/>
  <c r="J26" i="14"/>
  <c r="P26" i="14"/>
  <c r="M26" i="14"/>
  <c r="L26" i="14"/>
  <c r="I26" i="14"/>
  <c r="K25" i="14"/>
  <c r="J25" i="14"/>
  <c r="P25" i="14"/>
  <c r="M25" i="14"/>
  <c r="L25" i="14"/>
  <c r="I25" i="14"/>
  <c r="K24" i="14"/>
  <c r="J24" i="14"/>
  <c r="P24" i="14"/>
  <c r="M24" i="14"/>
  <c r="M28" i="14" s="1"/>
  <c r="C12" i="13" s="1"/>
  <c r="L24" i="14"/>
  <c r="L28" i="14" s="1"/>
  <c r="B12" i="13" s="1"/>
  <c r="I24" i="14"/>
  <c r="I28" i="14" s="1"/>
  <c r="D12" i="13" s="1"/>
  <c r="K23" i="14"/>
  <c r="J23" i="14"/>
  <c r="P23" i="14"/>
  <c r="M23" i="14"/>
  <c r="H28" i="14" s="1"/>
  <c r="L23" i="14"/>
  <c r="G28" i="14" s="1"/>
  <c r="I23" i="14"/>
  <c r="K22" i="14"/>
  <c r="J22" i="14"/>
  <c r="P22" i="14"/>
  <c r="M22" i="14"/>
  <c r="L22" i="14"/>
  <c r="I22" i="14"/>
  <c r="F11" i="13"/>
  <c r="E11" i="13"/>
  <c r="S19" i="14"/>
  <c r="P19" i="14"/>
  <c r="K18" i="14"/>
  <c r="J18" i="14"/>
  <c r="M18" i="14"/>
  <c r="L18" i="14"/>
  <c r="I18" i="14"/>
  <c r="K17" i="14"/>
  <c r="J17" i="14"/>
  <c r="M17" i="14"/>
  <c r="L17" i="14"/>
  <c r="I17" i="14"/>
  <c r="K16" i="14"/>
  <c r="J16" i="14"/>
  <c r="M16" i="14"/>
  <c r="L16" i="14"/>
  <c r="I16" i="14"/>
  <c r="K15" i="14"/>
  <c r="J15" i="14"/>
  <c r="M15" i="14"/>
  <c r="L15" i="14"/>
  <c r="I15" i="14"/>
  <c r="K14" i="14"/>
  <c r="J14" i="14"/>
  <c r="M14" i="14"/>
  <c r="L14" i="14"/>
  <c r="I14" i="14"/>
  <c r="K13" i="14"/>
  <c r="J13" i="14"/>
  <c r="M13" i="14"/>
  <c r="L13" i="14"/>
  <c r="I13" i="14"/>
  <c r="K12" i="14"/>
  <c r="J12" i="14"/>
  <c r="M12" i="14"/>
  <c r="L12" i="14"/>
  <c r="I12" i="14"/>
  <c r="K11" i="14"/>
  <c r="K44" i="14" s="1"/>
  <c r="J11" i="14"/>
  <c r="M11" i="14"/>
  <c r="L11" i="14"/>
  <c r="I11" i="14"/>
  <c r="J20" i="12"/>
  <c r="J17" i="9"/>
  <c r="J20" i="9" s="1"/>
  <c r="K9" i="1"/>
  <c r="B9" i="1"/>
  <c r="J30" i="9"/>
  <c r="I30" i="9"/>
  <c r="Z47" i="11"/>
  <c r="F19" i="10"/>
  <c r="S46" i="11"/>
  <c r="P46" i="11"/>
  <c r="E19" i="10" s="1"/>
  <c r="F18" i="10"/>
  <c r="E18" i="10"/>
  <c r="S44" i="11"/>
  <c r="P44" i="11"/>
  <c r="K43" i="11"/>
  <c r="J43" i="11"/>
  <c r="M43" i="11"/>
  <c r="L43" i="11"/>
  <c r="I43" i="11"/>
  <c r="K42" i="11"/>
  <c r="J42" i="11"/>
  <c r="M42" i="11"/>
  <c r="L42" i="11"/>
  <c r="I42" i="11"/>
  <c r="K41" i="11"/>
  <c r="J41" i="11"/>
  <c r="M41" i="11"/>
  <c r="L41" i="11"/>
  <c r="I41" i="11"/>
  <c r="K40" i="11"/>
  <c r="J40" i="11"/>
  <c r="M40" i="11"/>
  <c r="L40" i="11"/>
  <c r="I40" i="11"/>
  <c r="K39" i="11"/>
  <c r="J39" i="11"/>
  <c r="M39" i="11"/>
  <c r="L39" i="11"/>
  <c r="I39" i="11"/>
  <c r="K38" i="11"/>
  <c r="J38" i="11"/>
  <c r="M38" i="11"/>
  <c r="L38" i="11"/>
  <c r="I38" i="11"/>
  <c r="K37" i="11"/>
  <c r="J37" i="11"/>
  <c r="M37" i="11"/>
  <c r="L37" i="11"/>
  <c r="I37" i="11"/>
  <c r="K36" i="11"/>
  <c r="J36" i="11"/>
  <c r="M36" i="11"/>
  <c r="L36" i="11"/>
  <c r="I36" i="11"/>
  <c r="I44" i="11" s="1"/>
  <c r="D18" i="10" s="1"/>
  <c r="K35" i="11"/>
  <c r="J35" i="11"/>
  <c r="M35" i="11"/>
  <c r="L35" i="11"/>
  <c r="I35" i="11"/>
  <c r="I46" i="11" s="1"/>
  <c r="D19" i="10" s="1"/>
  <c r="K34" i="11"/>
  <c r="J34" i="11"/>
  <c r="M34" i="11"/>
  <c r="H44" i="11" s="1"/>
  <c r="L34" i="11"/>
  <c r="L44" i="11" s="1"/>
  <c r="B18" i="10" s="1"/>
  <c r="I34" i="11"/>
  <c r="S30" i="11"/>
  <c r="F15" i="10" s="1"/>
  <c r="F14" i="10"/>
  <c r="E14" i="10"/>
  <c r="S28" i="11"/>
  <c r="P28" i="11"/>
  <c r="G28" i="11"/>
  <c r="M28" i="11"/>
  <c r="C14" i="10" s="1"/>
  <c r="L28" i="11"/>
  <c r="B14" i="10" s="1"/>
  <c r="K27" i="11"/>
  <c r="J27" i="11"/>
  <c r="M27" i="11"/>
  <c r="H28" i="11" s="1"/>
  <c r="L27" i="11"/>
  <c r="I27" i="11"/>
  <c r="I28" i="11" s="1"/>
  <c r="D14" i="10" s="1"/>
  <c r="F13" i="10"/>
  <c r="S24" i="11"/>
  <c r="H24" i="11"/>
  <c r="M24" i="11"/>
  <c r="C13" i="10" s="1"/>
  <c r="K23" i="11"/>
  <c r="J23" i="11"/>
  <c r="P23" i="11"/>
  <c r="P24" i="11" s="1"/>
  <c r="E13" i="10" s="1"/>
  <c r="M23" i="11"/>
  <c r="L23" i="11"/>
  <c r="G24" i="11" s="1"/>
  <c r="I23" i="11"/>
  <c r="I24" i="11" s="1"/>
  <c r="D13" i="10" s="1"/>
  <c r="S20" i="11"/>
  <c r="F12" i="10" s="1"/>
  <c r="K19" i="11"/>
  <c r="J19" i="11"/>
  <c r="P19" i="11"/>
  <c r="P20" i="11" s="1"/>
  <c r="M19" i="11"/>
  <c r="H20" i="11" s="1"/>
  <c r="L19" i="11"/>
  <c r="I19" i="11"/>
  <c r="K18" i="11"/>
  <c r="J18" i="11"/>
  <c r="P18" i="11"/>
  <c r="M18" i="11"/>
  <c r="L18" i="11"/>
  <c r="I18" i="11"/>
  <c r="K17" i="11"/>
  <c r="J17" i="11"/>
  <c r="P17" i="11"/>
  <c r="M17" i="11"/>
  <c r="M20" i="11" s="1"/>
  <c r="C12" i="10" s="1"/>
  <c r="L17" i="11"/>
  <c r="G20" i="11" s="1"/>
  <c r="I17" i="11"/>
  <c r="I20" i="11" s="1"/>
  <c r="D12" i="10" s="1"/>
  <c r="F11" i="10"/>
  <c r="E11" i="10"/>
  <c r="S14" i="11"/>
  <c r="S47" i="11" s="1"/>
  <c r="F21" i="10" s="1"/>
  <c r="P14" i="11"/>
  <c r="M14" i="11"/>
  <c r="C11" i="10" s="1"/>
  <c r="K13" i="11"/>
  <c r="J13" i="11"/>
  <c r="M13" i="11"/>
  <c r="L13" i="11"/>
  <c r="I13" i="11"/>
  <c r="K12" i="11"/>
  <c r="K47" i="11" s="1"/>
  <c r="J12" i="11"/>
  <c r="M12" i="11"/>
  <c r="L12" i="11"/>
  <c r="I12" i="11"/>
  <c r="K11" i="11"/>
  <c r="J11" i="11"/>
  <c r="M11" i="11"/>
  <c r="L11" i="11"/>
  <c r="I11" i="11"/>
  <c r="J17" i="6"/>
  <c r="J20" i="6" s="1"/>
  <c r="K8" i="1"/>
  <c r="B8" i="1"/>
  <c r="J30" i="6"/>
  <c r="I30" i="6"/>
  <c r="Z97" i="8"/>
  <c r="F24" i="7"/>
  <c r="S94" i="8"/>
  <c r="G94" i="8"/>
  <c r="K93" i="8"/>
  <c r="J93" i="8"/>
  <c r="P93" i="8"/>
  <c r="M93" i="8"/>
  <c r="L93" i="8"/>
  <c r="L94" i="8" s="1"/>
  <c r="B24" i="7" s="1"/>
  <c r="I93" i="8"/>
  <c r="K92" i="8"/>
  <c r="J92" i="8"/>
  <c r="M92" i="8"/>
  <c r="L92" i="8"/>
  <c r="I92" i="8"/>
  <c r="K91" i="8"/>
  <c r="J91" i="8"/>
  <c r="P91" i="8"/>
  <c r="P94" i="8" s="1"/>
  <c r="E24" i="7" s="1"/>
  <c r="M91" i="8"/>
  <c r="H94" i="8" s="1"/>
  <c r="L91" i="8"/>
  <c r="I91" i="8"/>
  <c r="I94" i="8" s="1"/>
  <c r="D24" i="7" s="1"/>
  <c r="S88" i="8"/>
  <c r="S96" i="8" s="1"/>
  <c r="F25" i="7" s="1"/>
  <c r="K87" i="8"/>
  <c r="J87" i="8"/>
  <c r="P87" i="8"/>
  <c r="M87" i="8"/>
  <c r="L87" i="8"/>
  <c r="I87" i="8"/>
  <c r="K86" i="8"/>
  <c r="J86" i="8"/>
  <c r="P86" i="8"/>
  <c r="P88" i="8" s="1"/>
  <c r="M86" i="8"/>
  <c r="L86" i="8"/>
  <c r="I86" i="8"/>
  <c r="I88" i="8" s="1"/>
  <c r="D23" i="7" s="1"/>
  <c r="K85" i="8"/>
  <c r="J85" i="8"/>
  <c r="M85" i="8"/>
  <c r="L85" i="8"/>
  <c r="I85" i="8"/>
  <c r="K84" i="8"/>
  <c r="J84" i="8"/>
  <c r="M84" i="8"/>
  <c r="H88" i="8" s="1"/>
  <c r="L84" i="8"/>
  <c r="I84" i="8"/>
  <c r="K83" i="8"/>
  <c r="J83" i="8"/>
  <c r="M83" i="8"/>
  <c r="L83" i="8"/>
  <c r="I83" i="8"/>
  <c r="K82" i="8"/>
  <c r="J82" i="8"/>
  <c r="P82" i="8"/>
  <c r="M82" i="8"/>
  <c r="L82" i="8"/>
  <c r="G88" i="8" s="1"/>
  <c r="I82" i="8"/>
  <c r="I96" i="8" s="1"/>
  <c r="D25" i="7" s="1"/>
  <c r="D19" i="7"/>
  <c r="B19" i="7"/>
  <c r="S76" i="8"/>
  <c r="F19" i="7" s="1"/>
  <c r="P76" i="8"/>
  <c r="E19" i="7" s="1"/>
  <c r="G76" i="8"/>
  <c r="L76" i="8"/>
  <c r="I76" i="8"/>
  <c r="K75" i="8"/>
  <c r="J75" i="8"/>
  <c r="M75" i="8"/>
  <c r="H76" i="8" s="1"/>
  <c r="L75" i="8"/>
  <c r="I75" i="8"/>
  <c r="C18" i="7"/>
  <c r="S72" i="8"/>
  <c r="F18" i="7" s="1"/>
  <c r="M72" i="8"/>
  <c r="I72" i="8"/>
  <c r="D18" i="7" s="1"/>
  <c r="K71" i="8"/>
  <c r="J71" i="8"/>
  <c r="P71" i="8"/>
  <c r="M71" i="8"/>
  <c r="L71" i="8"/>
  <c r="I71" i="8"/>
  <c r="K70" i="8"/>
  <c r="J70" i="8"/>
  <c r="M70" i="8"/>
  <c r="L70" i="8"/>
  <c r="I70" i="8"/>
  <c r="K69" i="8"/>
  <c r="J69" i="8"/>
  <c r="P69" i="8"/>
  <c r="M69" i="8"/>
  <c r="L69" i="8"/>
  <c r="I69" i="8"/>
  <c r="K68" i="8"/>
  <c r="J68" i="8"/>
  <c r="P68" i="8"/>
  <c r="P72" i="8" s="1"/>
  <c r="E18" i="7" s="1"/>
  <c r="M68" i="8"/>
  <c r="H72" i="8" s="1"/>
  <c r="L68" i="8"/>
  <c r="G72" i="8" s="1"/>
  <c r="I68" i="8"/>
  <c r="F17" i="7"/>
  <c r="S65" i="8"/>
  <c r="M65" i="8"/>
  <c r="C17" i="7" s="1"/>
  <c r="L65" i="8"/>
  <c r="B17" i="7" s="1"/>
  <c r="K64" i="8"/>
  <c r="J64" i="8"/>
  <c r="P64" i="8"/>
  <c r="P65" i="8" s="1"/>
  <c r="E17" i="7" s="1"/>
  <c r="M64" i="8"/>
  <c r="H65" i="8" s="1"/>
  <c r="L64" i="8"/>
  <c r="G65" i="8" s="1"/>
  <c r="I64" i="8"/>
  <c r="K63" i="8"/>
  <c r="J63" i="8"/>
  <c r="P63" i="8"/>
  <c r="M63" i="8"/>
  <c r="L63" i="8"/>
  <c r="I63" i="8"/>
  <c r="I65" i="8" s="1"/>
  <c r="D17" i="7" s="1"/>
  <c r="F16" i="7"/>
  <c r="S60" i="8"/>
  <c r="L60" i="8"/>
  <c r="B16" i="7" s="1"/>
  <c r="K59" i="8"/>
  <c r="J59" i="8"/>
  <c r="P59" i="8"/>
  <c r="P60" i="8" s="1"/>
  <c r="E16" i="7" s="1"/>
  <c r="M59" i="8"/>
  <c r="L59" i="8"/>
  <c r="I59" i="8"/>
  <c r="K58" i="8"/>
  <c r="J58" i="8"/>
  <c r="P58" i="8"/>
  <c r="M58" i="8"/>
  <c r="L58" i="8"/>
  <c r="I58" i="8"/>
  <c r="K57" i="8"/>
  <c r="J57" i="8"/>
  <c r="M57" i="8"/>
  <c r="M60" i="8" s="1"/>
  <c r="C16" i="7" s="1"/>
  <c r="L57" i="8"/>
  <c r="I57" i="8"/>
  <c r="K56" i="8"/>
  <c r="J56" i="8"/>
  <c r="M56" i="8"/>
  <c r="H60" i="8" s="1"/>
  <c r="L56" i="8"/>
  <c r="G60" i="8" s="1"/>
  <c r="I56" i="8"/>
  <c r="K55" i="8"/>
  <c r="J55" i="8"/>
  <c r="P55" i="8"/>
  <c r="M55" i="8"/>
  <c r="L55" i="8"/>
  <c r="I55" i="8"/>
  <c r="I60" i="8" s="1"/>
  <c r="D16" i="7" s="1"/>
  <c r="F15" i="7"/>
  <c r="S52" i="8"/>
  <c r="M52" i="8"/>
  <c r="C15" i="7" s="1"/>
  <c r="L52" i="8"/>
  <c r="B15" i="7" s="1"/>
  <c r="K51" i="8"/>
  <c r="J51" i="8"/>
  <c r="P51" i="8"/>
  <c r="P52" i="8" s="1"/>
  <c r="E15" i="7" s="1"/>
  <c r="M51" i="8"/>
  <c r="H52" i="8" s="1"/>
  <c r="L51" i="8"/>
  <c r="G52" i="8" s="1"/>
  <c r="I51" i="8"/>
  <c r="K50" i="8"/>
  <c r="J50" i="8"/>
  <c r="P50" i="8"/>
  <c r="M50" i="8"/>
  <c r="L50" i="8"/>
  <c r="I50" i="8"/>
  <c r="I52" i="8" s="1"/>
  <c r="D15" i="7" s="1"/>
  <c r="F14" i="7"/>
  <c r="S47" i="8"/>
  <c r="L47" i="8"/>
  <c r="B14" i="7" s="1"/>
  <c r="K46" i="8"/>
  <c r="J46" i="8"/>
  <c r="P46" i="8"/>
  <c r="P47" i="8" s="1"/>
  <c r="E14" i="7" s="1"/>
  <c r="M46" i="8"/>
  <c r="L46" i="8"/>
  <c r="G47" i="8" s="1"/>
  <c r="I46" i="8"/>
  <c r="K45" i="8"/>
  <c r="J45" i="8"/>
  <c r="M45" i="8"/>
  <c r="L45" i="8"/>
  <c r="I45" i="8"/>
  <c r="K44" i="8"/>
  <c r="J44" i="8"/>
  <c r="P44" i="8"/>
  <c r="M44" i="8"/>
  <c r="L44" i="8"/>
  <c r="I44" i="8"/>
  <c r="K43" i="8"/>
  <c r="J43" i="8"/>
  <c r="P43" i="8"/>
  <c r="M43" i="8"/>
  <c r="H47" i="8" s="1"/>
  <c r="L43" i="8"/>
  <c r="I43" i="8"/>
  <c r="I47" i="8" s="1"/>
  <c r="D14" i="7" s="1"/>
  <c r="S40" i="8"/>
  <c r="F13" i="7" s="1"/>
  <c r="H40" i="8"/>
  <c r="I40" i="8"/>
  <c r="D13" i="7" s="1"/>
  <c r="K39" i="8"/>
  <c r="J39" i="8"/>
  <c r="M39" i="8"/>
  <c r="L39" i="8"/>
  <c r="I39" i="8"/>
  <c r="K38" i="8"/>
  <c r="J38" i="8"/>
  <c r="P38" i="8"/>
  <c r="M38" i="8"/>
  <c r="L38" i="8"/>
  <c r="I38" i="8"/>
  <c r="K37" i="8"/>
  <c r="J37" i="8"/>
  <c r="P37" i="8"/>
  <c r="M37" i="8"/>
  <c r="L37" i="8"/>
  <c r="I37" i="8"/>
  <c r="K36" i="8"/>
  <c r="J36" i="8"/>
  <c r="P36" i="8"/>
  <c r="M36" i="8"/>
  <c r="L36" i="8"/>
  <c r="I36" i="8"/>
  <c r="K35" i="8"/>
  <c r="J35" i="8"/>
  <c r="P35" i="8"/>
  <c r="M35" i="8"/>
  <c r="L35" i="8"/>
  <c r="I35" i="8"/>
  <c r="K34" i="8"/>
  <c r="J34" i="8"/>
  <c r="P34" i="8"/>
  <c r="P40" i="8" s="1"/>
  <c r="E13" i="7" s="1"/>
  <c r="M34" i="8"/>
  <c r="M40" i="8" s="1"/>
  <c r="C13" i="7" s="1"/>
  <c r="L34" i="8"/>
  <c r="G40" i="8" s="1"/>
  <c r="I34" i="8"/>
  <c r="F12" i="7"/>
  <c r="S31" i="8"/>
  <c r="P31" i="8"/>
  <c r="E12" i="7" s="1"/>
  <c r="G31" i="8"/>
  <c r="K30" i="8"/>
  <c r="J30" i="8"/>
  <c r="M30" i="8"/>
  <c r="L30" i="8"/>
  <c r="I30" i="8"/>
  <c r="K29" i="8"/>
  <c r="J29" i="8"/>
  <c r="P29" i="8"/>
  <c r="M29" i="8"/>
  <c r="L29" i="8"/>
  <c r="I29" i="8"/>
  <c r="K28" i="8"/>
  <c r="J28" i="8"/>
  <c r="P28" i="8"/>
  <c r="M28" i="8"/>
  <c r="L28" i="8"/>
  <c r="I28" i="8"/>
  <c r="K27" i="8"/>
  <c r="J27" i="8"/>
  <c r="P27" i="8"/>
  <c r="M27" i="8"/>
  <c r="L27" i="8"/>
  <c r="I27" i="8"/>
  <c r="K26" i="8"/>
  <c r="J26" i="8"/>
  <c r="M26" i="8"/>
  <c r="H31" i="8" s="1"/>
  <c r="L26" i="8"/>
  <c r="L31" i="8" s="1"/>
  <c r="B12" i="7" s="1"/>
  <c r="I26" i="8"/>
  <c r="I31" i="8" s="1"/>
  <c r="D12" i="7" s="1"/>
  <c r="F11" i="7"/>
  <c r="S23" i="8"/>
  <c r="K22" i="8"/>
  <c r="J22" i="8"/>
  <c r="M22" i="8"/>
  <c r="L22" i="8"/>
  <c r="I22" i="8"/>
  <c r="K21" i="8"/>
  <c r="J21" i="8"/>
  <c r="M21" i="8"/>
  <c r="L21" i="8"/>
  <c r="I21" i="8"/>
  <c r="K20" i="8"/>
  <c r="J20" i="8"/>
  <c r="M20" i="8"/>
  <c r="L20" i="8"/>
  <c r="I20" i="8"/>
  <c r="K19" i="8"/>
  <c r="J19" i="8"/>
  <c r="P19" i="8"/>
  <c r="M19" i="8"/>
  <c r="L19" i="8"/>
  <c r="I19" i="8"/>
  <c r="K18" i="8"/>
  <c r="J18" i="8"/>
  <c r="M18" i="8"/>
  <c r="L18" i="8"/>
  <c r="I18" i="8"/>
  <c r="K17" i="8"/>
  <c r="J17" i="8"/>
  <c r="P17" i="8"/>
  <c r="M17" i="8"/>
  <c r="L17" i="8"/>
  <c r="I17" i="8"/>
  <c r="K16" i="8"/>
  <c r="J16" i="8"/>
  <c r="M16" i="8"/>
  <c r="L16" i="8"/>
  <c r="I16" i="8"/>
  <c r="K15" i="8"/>
  <c r="J15" i="8"/>
  <c r="M15" i="8"/>
  <c r="L15" i="8"/>
  <c r="I15" i="8"/>
  <c r="K14" i="8"/>
  <c r="J14" i="8"/>
  <c r="M14" i="8"/>
  <c r="L14" i="8"/>
  <c r="I14" i="8"/>
  <c r="K13" i="8"/>
  <c r="J13" i="8"/>
  <c r="M13" i="8"/>
  <c r="L13" i="8"/>
  <c r="I13" i="8"/>
  <c r="K12" i="8"/>
  <c r="K97" i="8" s="1"/>
  <c r="J12" i="8"/>
  <c r="M12" i="8"/>
  <c r="L12" i="8"/>
  <c r="I12" i="8"/>
  <c r="K11" i="8"/>
  <c r="J11" i="8"/>
  <c r="M11" i="8"/>
  <c r="L11" i="8"/>
  <c r="I11" i="8"/>
  <c r="J17" i="3"/>
  <c r="J20" i="3" s="1"/>
  <c r="K7" i="1"/>
  <c r="B7" i="1"/>
  <c r="J30" i="3"/>
  <c r="I30" i="3"/>
  <c r="Z52" i="5"/>
  <c r="I51" i="5"/>
  <c r="D21" i="4" s="1"/>
  <c r="D20" i="4"/>
  <c r="S49" i="5"/>
  <c r="F20" i="4" s="1"/>
  <c r="P49" i="5"/>
  <c r="E20" i="4" s="1"/>
  <c r="M49" i="5"/>
  <c r="C20" i="4" s="1"/>
  <c r="I49" i="5"/>
  <c r="K48" i="5"/>
  <c r="J48" i="5"/>
  <c r="M48" i="5"/>
  <c r="H49" i="5" s="1"/>
  <c r="L48" i="5"/>
  <c r="L49" i="5" s="1"/>
  <c r="B20" i="4" s="1"/>
  <c r="I48" i="5"/>
  <c r="S44" i="5"/>
  <c r="F17" i="4" s="1"/>
  <c r="F16" i="4"/>
  <c r="E16" i="4"/>
  <c r="S42" i="5"/>
  <c r="P42" i="5"/>
  <c r="H42" i="5"/>
  <c r="G42" i="5"/>
  <c r="M42" i="5"/>
  <c r="C16" i="4" s="1"/>
  <c r="L42" i="5"/>
  <c r="B16" i="4" s="1"/>
  <c r="K41" i="5"/>
  <c r="J41" i="5"/>
  <c r="M41" i="5"/>
  <c r="L41" i="5"/>
  <c r="I41" i="5"/>
  <c r="I42" i="5" s="1"/>
  <c r="D16" i="4" s="1"/>
  <c r="F15" i="4"/>
  <c r="S38" i="5"/>
  <c r="H38" i="5"/>
  <c r="G38" i="5"/>
  <c r="M38" i="5"/>
  <c r="C15" i="4" s="1"/>
  <c r="K37" i="5"/>
  <c r="J37" i="5"/>
  <c r="P37" i="5"/>
  <c r="M37" i="5"/>
  <c r="L37" i="5"/>
  <c r="I37" i="5"/>
  <c r="K36" i="5"/>
  <c r="J36" i="5"/>
  <c r="P36" i="5"/>
  <c r="P38" i="5" s="1"/>
  <c r="E15" i="4" s="1"/>
  <c r="M36" i="5"/>
  <c r="L36" i="5"/>
  <c r="L38" i="5" s="1"/>
  <c r="B15" i="4" s="1"/>
  <c r="I36" i="5"/>
  <c r="I38" i="5" s="1"/>
  <c r="D15" i="4" s="1"/>
  <c r="F14" i="4"/>
  <c r="S33" i="5"/>
  <c r="M33" i="5"/>
  <c r="C14" i="4" s="1"/>
  <c r="K32" i="5"/>
  <c r="J32" i="5"/>
  <c r="P32" i="5"/>
  <c r="M32" i="5"/>
  <c r="H33" i="5" s="1"/>
  <c r="L32" i="5"/>
  <c r="G33" i="5" s="1"/>
  <c r="I32" i="5"/>
  <c r="K31" i="5"/>
  <c r="J31" i="5"/>
  <c r="P31" i="5"/>
  <c r="P33" i="5" s="1"/>
  <c r="E14" i="4" s="1"/>
  <c r="M31" i="5"/>
  <c r="L31" i="5"/>
  <c r="L33" i="5" s="1"/>
  <c r="B14" i="4" s="1"/>
  <c r="I31" i="5"/>
  <c r="I33" i="5" s="1"/>
  <c r="D14" i="4" s="1"/>
  <c r="F13" i="4"/>
  <c r="S28" i="5"/>
  <c r="M28" i="5"/>
  <c r="C13" i="4" s="1"/>
  <c r="K27" i="5"/>
  <c r="J27" i="5"/>
  <c r="P27" i="5"/>
  <c r="P28" i="5" s="1"/>
  <c r="E13" i="4" s="1"/>
  <c r="M27" i="5"/>
  <c r="H28" i="5" s="1"/>
  <c r="L27" i="5"/>
  <c r="L28" i="5" s="1"/>
  <c r="B13" i="4" s="1"/>
  <c r="I27" i="5"/>
  <c r="I28" i="5" s="1"/>
  <c r="D13" i="4" s="1"/>
  <c r="S24" i="5"/>
  <c r="F12" i="4" s="1"/>
  <c r="H24" i="5"/>
  <c r="K23" i="5"/>
  <c r="J23" i="5"/>
  <c r="M23" i="5"/>
  <c r="L23" i="5"/>
  <c r="I23" i="5"/>
  <c r="K22" i="5"/>
  <c r="J22" i="5"/>
  <c r="P22" i="5"/>
  <c r="M22" i="5"/>
  <c r="L22" i="5"/>
  <c r="I22" i="5"/>
  <c r="K21" i="5"/>
  <c r="J21" i="5"/>
  <c r="P21" i="5"/>
  <c r="M21" i="5"/>
  <c r="L21" i="5"/>
  <c r="I21" i="5"/>
  <c r="K20" i="5"/>
  <c r="J20" i="5"/>
  <c r="P20" i="5"/>
  <c r="P24" i="5" s="1"/>
  <c r="E12" i="4" s="1"/>
  <c r="M20" i="5"/>
  <c r="L20" i="5"/>
  <c r="I20" i="5"/>
  <c r="K19" i="5"/>
  <c r="J19" i="5"/>
  <c r="M19" i="5"/>
  <c r="M24" i="5" s="1"/>
  <c r="C12" i="4" s="1"/>
  <c r="L19" i="5"/>
  <c r="G24" i="5" s="1"/>
  <c r="I19" i="5"/>
  <c r="I24" i="5" s="1"/>
  <c r="D12" i="4" s="1"/>
  <c r="S16" i="5"/>
  <c r="F11" i="4" s="1"/>
  <c r="P16" i="5"/>
  <c r="E11" i="4" s="1"/>
  <c r="H16" i="5"/>
  <c r="K15" i="5"/>
  <c r="J15" i="5"/>
  <c r="M15" i="5"/>
  <c r="L15" i="5"/>
  <c r="I15" i="5"/>
  <c r="K14" i="5"/>
  <c r="J14" i="5"/>
  <c r="M14" i="5"/>
  <c r="L14" i="5"/>
  <c r="I14" i="5"/>
  <c r="K13" i="5"/>
  <c r="K52" i="5" s="1"/>
  <c r="J13" i="5"/>
  <c r="M13" i="5"/>
  <c r="L13" i="5"/>
  <c r="I13" i="5"/>
  <c r="K12" i="5"/>
  <c r="J12" i="5"/>
  <c r="M12" i="5"/>
  <c r="L12" i="5"/>
  <c r="I12" i="5"/>
  <c r="K11" i="5"/>
  <c r="J11" i="5"/>
  <c r="M11" i="5"/>
  <c r="L11" i="5"/>
  <c r="I11" i="5"/>
  <c r="J31" i="2" l="1"/>
  <c r="I16" i="17"/>
  <c r="D14" i="16" s="1"/>
  <c r="G13" i="17"/>
  <c r="H13" i="17"/>
  <c r="L13" i="17"/>
  <c r="M13" i="17"/>
  <c r="C11" i="16" s="1"/>
  <c r="F16" i="15"/>
  <c r="I43" i="14"/>
  <c r="D15" i="13" s="1"/>
  <c r="I19" i="14"/>
  <c r="D11" i="13" s="1"/>
  <c r="G19" i="14"/>
  <c r="G43" i="14"/>
  <c r="H19" i="14"/>
  <c r="H43" i="14"/>
  <c r="P28" i="14"/>
  <c r="E12" i="13" s="1"/>
  <c r="L43" i="14"/>
  <c r="B15" i="13" s="1"/>
  <c r="L19" i="14"/>
  <c r="B11" i="13" s="1"/>
  <c r="M19" i="14"/>
  <c r="C11" i="13" s="1"/>
  <c r="F16" i="12"/>
  <c r="J24" i="12" s="1"/>
  <c r="D16" i="12"/>
  <c r="E12" i="10"/>
  <c r="P30" i="11"/>
  <c r="E15" i="10" s="1"/>
  <c r="I30" i="11"/>
  <c r="D15" i="10" s="1"/>
  <c r="P47" i="11"/>
  <c r="E21" i="10" s="1"/>
  <c r="H14" i="11"/>
  <c r="G44" i="11"/>
  <c r="L20" i="11"/>
  <c r="B12" i="10" s="1"/>
  <c r="H30" i="11"/>
  <c r="M44" i="11"/>
  <c r="C18" i="10" s="1"/>
  <c r="I14" i="11"/>
  <c r="D11" i="10" s="1"/>
  <c r="G46" i="11"/>
  <c r="L14" i="11"/>
  <c r="B11" i="10" s="1"/>
  <c r="L24" i="11"/>
  <c r="B13" i="10" s="1"/>
  <c r="M30" i="11"/>
  <c r="C15" i="10" s="1"/>
  <c r="H46" i="11"/>
  <c r="M46" i="11"/>
  <c r="C19" i="10" s="1"/>
  <c r="E17" i="9" s="1"/>
  <c r="L46" i="11"/>
  <c r="B19" i="10" s="1"/>
  <c r="G14" i="11"/>
  <c r="F17" i="9"/>
  <c r="D17" i="9"/>
  <c r="E16" i="9"/>
  <c r="F16" i="9"/>
  <c r="P96" i="8"/>
  <c r="E25" i="7" s="1"/>
  <c r="E23" i="7"/>
  <c r="P78" i="8"/>
  <c r="E20" i="7" s="1"/>
  <c r="L96" i="8"/>
  <c r="B25" i="7" s="1"/>
  <c r="S97" i="8"/>
  <c r="F27" i="7" s="1"/>
  <c r="I23" i="8"/>
  <c r="D11" i="7" s="1"/>
  <c r="L40" i="8"/>
  <c r="B13" i="7" s="1"/>
  <c r="M76" i="8"/>
  <c r="C19" i="7" s="1"/>
  <c r="S78" i="8"/>
  <c r="F20" i="7" s="1"/>
  <c r="L88" i="8"/>
  <c r="B23" i="7" s="1"/>
  <c r="M94" i="8"/>
  <c r="C24" i="7" s="1"/>
  <c r="L23" i="8"/>
  <c r="B11" i="7" s="1"/>
  <c r="M88" i="8"/>
  <c r="C23" i="7" s="1"/>
  <c r="G96" i="8"/>
  <c r="P97" i="8"/>
  <c r="E27" i="7" s="1"/>
  <c r="M23" i="8"/>
  <c r="C11" i="7" s="1"/>
  <c r="M31" i="8"/>
  <c r="C12" i="7" s="1"/>
  <c r="F23" i="7"/>
  <c r="G23" i="8"/>
  <c r="H23" i="8"/>
  <c r="M47" i="8"/>
  <c r="C14" i="7" s="1"/>
  <c r="H78" i="8"/>
  <c r="P23" i="8"/>
  <c r="E11" i="7" s="1"/>
  <c r="L72" i="8"/>
  <c r="B18" i="7" s="1"/>
  <c r="F17" i="6"/>
  <c r="D17" i="6"/>
  <c r="P44" i="5"/>
  <c r="E17" i="4" s="1"/>
  <c r="G28" i="5"/>
  <c r="H51" i="5"/>
  <c r="L51" i="5"/>
  <c r="B21" i="4" s="1"/>
  <c r="D17" i="3" s="1"/>
  <c r="I16" i="5"/>
  <c r="D11" i="4" s="1"/>
  <c r="G44" i="5"/>
  <c r="M51" i="5"/>
  <c r="C21" i="4" s="1"/>
  <c r="E17" i="3" s="1"/>
  <c r="G51" i="5"/>
  <c r="P52" i="5"/>
  <c r="E23" i="4" s="1"/>
  <c r="L16" i="5"/>
  <c r="B11" i="4" s="1"/>
  <c r="L24" i="5"/>
  <c r="B12" i="4" s="1"/>
  <c r="G49" i="5"/>
  <c r="P51" i="5"/>
  <c r="E21" i="4" s="1"/>
  <c r="M16" i="5"/>
  <c r="L44" i="5"/>
  <c r="B17" i="4" s="1"/>
  <c r="D16" i="3" s="1"/>
  <c r="S51" i="5"/>
  <c r="F21" i="4" s="1"/>
  <c r="G16" i="5"/>
  <c r="F17" i="3"/>
  <c r="M15" i="17" l="1"/>
  <c r="H15" i="17"/>
  <c r="L15" i="17"/>
  <c r="B11" i="16"/>
  <c r="G15" i="17"/>
  <c r="H16" i="17"/>
  <c r="J24" i="15"/>
  <c r="F20" i="15"/>
  <c r="J23" i="15"/>
  <c r="J22" i="15"/>
  <c r="F24" i="15"/>
  <c r="F23" i="15"/>
  <c r="F22" i="15"/>
  <c r="L44" i="14"/>
  <c r="B17" i="13" s="1"/>
  <c r="P44" i="14"/>
  <c r="E17" i="13" s="1"/>
  <c r="J23" i="12"/>
  <c r="G44" i="14"/>
  <c r="F22" i="12"/>
  <c r="P43" i="14"/>
  <c r="E15" i="13" s="1"/>
  <c r="J22" i="12"/>
  <c r="J26" i="12" s="1"/>
  <c r="J28" i="12" s="1"/>
  <c r="F24" i="12"/>
  <c r="I44" i="14"/>
  <c r="D17" i="13" s="1"/>
  <c r="F23" i="12"/>
  <c r="M43" i="14"/>
  <c r="C15" i="13" s="1"/>
  <c r="E16" i="12" s="1"/>
  <c r="M44" i="14"/>
  <c r="C17" i="13" s="1"/>
  <c r="F20" i="12"/>
  <c r="M47" i="11"/>
  <c r="C21" i="10" s="1"/>
  <c r="G30" i="11"/>
  <c r="I47" i="11"/>
  <c r="D21" i="10" s="1"/>
  <c r="L30" i="11"/>
  <c r="G47" i="11" s="1"/>
  <c r="H47" i="11"/>
  <c r="J23" i="9"/>
  <c r="J24" i="9"/>
  <c r="F22" i="9"/>
  <c r="F24" i="9"/>
  <c r="F23" i="9"/>
  <c r="J22" i="9"/>
  <c r="F20" i="9"/>
  <c r="L97" i="8"/>
  <c r="B27" i="7" s="1"/>
  <c r="H96" i="8"/>
  <c r="G78" i="8"/>
  <c r="G97" i="8"/>
  <c r="I78" i="8"/>
  <c r="D20" i="7" s="1"/>
  <c r="F16" i="6" s="1"/>
  <c r="F23" i="6" s="1"/>
  <c r="M78" i="8"/>
  <c r="C20" i="7" s="1"/>
  <c r="E16" i="6" s="1"/>
  <c r="M97" i="8"/>
  <c r="C27" i="7" s="1"/>
  <c r="L78" i="8"/>
  <c r="B20" i="7" s="1"/>
  <c r="D16" i="6" s="1"/>
  <c r="M96" i="8"/>
  <c r="C25" i="7" s="1"/>
  <c r="E17" i="6" s="1"/>
  <c r="H97" i="8"/>
  <c r="M52" i="5"/>
  <c r="C23" i="4" s="1"/>
  <c r="C11" i="4"/>
  <c r="M44" i="5"/>
  <c r="C17" i="4" s="1"/>
  <c r="E16" i="3" s="1"/>
  <c r="L52" i="5"/>
  <c r="B23" i="4" s="1"/>
  <c r="H44" i="5"/>
  <c r="I44" i="5"/>
  <c r="D17" i="4" s="1"/>
  <c r="F16" i="3" s="1"/>
  <c r="F24" i="3" s="1"/>
  <c r="G52" i="5"/>
  <c r="H52" i="5"/>
  <c r="S52" i="5"/>
  <c r="F23" i="4" s="1"/>
  <c r="C12" i="16" l="1"/>
  <c r="E16" i="15" s="1"/>
  <c r="M16" i="17"/>
  <c r="C14" i="16" s="1"/>
  <c r="B12" i="16"/>
  <c r="D16" i="15" s="1"/>
  <c r="L16" i="17"/>
  <c r="B14" i="16" s="1"/>
  <c r="G16" i="17"/>
  <c r="J26" i="15"/>
  <c r="J28" i="15" s="1"/>
  <c r="I29" i="12"/>
  <c r="J29" i="12" s="1"/>
  <c r="J31" i="12" s="1"/>
  <c r="H44" i="14"/>
  <c r="B15" i="10"/>
  <c r="D16" i="9" s="1"/>
  <c r="L47" i="11"/>
  <c r="B21" i="10" s="1"/>
  <c r="J26" i="9"/>
  <c r="J28" i="9" s="1"/>
  <c r="J24" i="6"/>
  <c r="F20" i="6"/>
  <c r="I97" i="8"/>
  <c r="D27" i="7" s="1"/>
  <c r="J23" i="6"/>
  <c r="J22" i="6"/>
  <c r="J26" i="6" s="1"/>
  <c r="J28" i="6" s="1"/>
  <c r="F22" i="6"/>
  <c r="F24" i="6"/>
  <c r="I52" i="5"/>
  <c r="D23" i="4" s="1"/>
  <c r="F22" i="3"/>
  <c r="F20" i="3"/>
  <c r="F23" i="3"/>
  <c r="J24" i="3"/>
  <c r="J22" i="3"/>
  <c r="J23" i="3"/>
  <c r="J26" i="3" s="1"/>
  <c r="J28" i="3" s="1"/>
  <c r="I29" i="15" l="1"/>
  <c r="J29" i="15" s="1"/>
  <c r="J31" i="15" s="1"/>
  <c r="I29" i="9"/>
  <c r="J29" i="9" s="1"/>
  <c r="J31" i="9" s="1"/>
  <c r="I29" i="6"/>
  <c r="J29" i="6" s="1"/>
  <c r="J31" i="6" s="1"/>
  <c r="I29" i="3"/>
  <c r="J29" i="3" s="1"/>
  <c r="J31" i="3" s="1"/>
</calcChain>
</file>

<file path=xl/sharedStrings.xml><?xml version="1.0" encoding="utf-8"?>
<sst xmlns="http://schemas.openxmlformats.org/spreadsheetml/2006/main" count="1101" uniqueCount="316">
  <si>
    <t>Rekapitulácia rozpočtu</t>
  </si>
  <si>
    <t>Stavba SKLADOVÁ HALA S KOMPOSTOVISKOM V OBCI KVAKOVCE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</si>
  <si>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</si>
  <si>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</si>
  <si>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</si>
  <si>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</si>
  <si>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</si>
  <si>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</si>
  <si>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</si>
  <si>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</si>
  <si>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</si>
  <si>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</si>
  <si>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SO 01 Skladová hala</t>
  </si>
  <si>
    <t>SO 02 Kompostovisko</t>
  </si>
  <si>
    <t>SO 03 Oplotenie</t>
  </si>
  <si>
    <t>SO 04 Komunikácie a príprava územia</t>
  </si>
  <si>
    <t>SO 05 Unimobunka</t>
  </si>
  <si>
    <t>Krycí list rozpočtu</t>
  </si>
  <si>
    <t>Objekt SO 01 Skladová hala</t>
  </si>
  <si>
    <t xml:space="preserve">Ks: </t>
  </si>
  <si>
    <t xml:space="preserve">Zákazka: </t>
  </si>
  <si>
    <t>Spracoval: Kvetoslava Berková</t>
  </si>
  <si>
    <t xml:space="preserve">Dňa </t>
  </si>
  <si>
    <t>30. 1. 2018</t>
  </si>
  <si>
    <t>Odberateľ: obec Kvakovce</t>
  </si>
  <si>
    <t xml:space="preserve">IČO: </t>
  </si>
  <si>
    <t xml:space="preserve">DIČ: </t>
  </si>
  <si>
    <t>Dodávateľ: výberove konanie</t>
  </si>
  <si>
    <t>Projektant: Ing.arch.Matúš Doričko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</si>
  <si>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</si>
  <si>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</si>
  <si>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</si>
  <si>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</si>
  <si>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</si>
  <si>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</si>
  <si>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</si>
  <si>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</si>
  <si>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</si>
  <si>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</si>
  <si>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</si>
  <si>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</si>
  <si>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</si>
  <si>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</si>
  <si>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</si>
  <si>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</si>
  <si>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</si>
  <si>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</si>
  <si>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</si>
  <si>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</si>
  <si>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</si>
  <si>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</si>
  <si>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</si>
  <si>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</si>
  <si>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</si>
  <si>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</si>
  <si>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</si>
  <si>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</si>
  <si>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</si>
  <si>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</si>
  <si>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</si>
  <si>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</si>
  <si>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</si>
  <si>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</si>
  <si>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</si>
  <si>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</si>
  <si>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30. 1. 2018</t>
  </si>
  <si>
    <t>Prehľad rozpočtových nákladov</t>
  </si>
  <si>
    <t>Práce HSV</t>
  </si>
  <si>
    <t>ZEMNÉ PRÁCE</t>
  </si>
  <si>
    <t>ZÁKLADY</t>
  </si>
  <si>
    <t>SPEVNENÉ PLOCHY</t>
  </si>
  <si>
    <t>POVRCHOVÉ ÚPRAVY</t>
  </si>
  <si>
    <t>POTRUBNÉ ROZVODY</t>
  </si>
  <si>
    <t>PRESUNY HMÔT</t>
  </si>
  <si>
    <t>Práce PSV</t>
  </si>
  <si>
    <t>KOVOVÉ DOPLNKOVÉ KONŠTRUKCIE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</si>
  <si>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</si>
  <si>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</si>
  <si>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</si>
  <si>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</si>
  <si>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</si>
  <si>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</si>
  <si>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</si>
  <si>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</si>
  <si>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</t>
  </si>
  <si>
    <t>Suť</t>
  </si>
  <si>
    <t xml:space="preserve">  1/A 1</t>
  </si>
  <si>
    <t xml:space="preserve"> 122201101</t>
  </si>
  <si>
    <t>Odkopávka a prekopávka nezapažená v hornine 3, do 100 m3 - pre skladbu</t>
  </si>
  <si>
    <t>m3</t>
  </si>
  <si>
    <t xml:space="preserve"> 122201109</t>
  </si>
  <si>
    <t>Odkopávky a prekopávky nezapažené. Príplatok k cenám za lepivosť horniny</t>
  </si>
  <si>
    <t xml:space="preserve"> 132201101</t>
  </si>
  <si>
    <t>Výkop ryhy do šírky 600 mm v horn.3 do 100 m3</t>
  </si>
  <si>
    <t xml:space="preserve"> 132201109</t>
  </si>
  <si>
    <t>Hĺbenie rýh šírky do 600 mm zapažených i nezapažených s urovnaním dna. Príplatok k cene za lepivosť horniny 3</t>
  </si>
  <si>
    <t xml:space="preserve"> 171201101</t>
  </si>
  <si>
    <t>Uloženie sypaniny do násypov s rozprestretím sypaniny vo vrstvách a s hrubým urovnaním nezhutnených</t>
  </si>
  <si>
    <t xml:space="preserve"> 215901101</t>
  </si>
  <si>
    <t>Zhutnenie podložia z rastlej horniny 1 až 4 pod násypy, z hornina súdržných do 92 % PS a nesúdržných</t>
  </si>
  <si>
    <t>m2</t>
  </si>
  <si>
    <t xml:space="preserve">  2/A 1</t>
  </si>
  <si>
    <t xml:space="preserve"> 271531111</t>
  </si>
  <si>
    <t>Vankúše zhutnené pod základy z kameniva hrubého drveného, frakcie 16 - 63 mm</t>
  </si>
  <si>
    <t>M3</t>
  </si>
  <si>
    <t xml:space="preserve"> 11/A 1</t>
  </si>
  <si>
    <t xml:space="preserve"> 274313611</t>
  </si>
  <si>
    <t>Betón základových pásov, prostý tr.C 16/20</t>
  </si>
  <si>
    <t xml:space="preserve"> 274351215</t>
  </si>
  <si>
    <t>Debnenie stien základného pásov, zhotovenie-dielce</t>
  </si>
  <si>
    <t xml:space="preserve"> 274351216</t>
  </si>
  <si>
    <t>Debnenie stien základného pásov, odstránenie-dielce</t>
  </si>
  <si>
    <t>221/A 1</t>
  </si>
  <si>
    <t xml:space="preserve"> 597961111</t>
  </si>
  <si>
    <t>Rigol dláždený do lôžka z betónu prostého tr.C 8/10 z prefabrikátov šírky rigolu do 1030 mm - odvodnenie</t>
  </si>
  <si>
    <t>m</t>
  </si>
  <si>
    <t xml:space="preserve"> 631325661</t>
  </si>
  <si>
    <t>Mazanina z betónu vystužená oceľovými vláknami (Dramix) tr.C20/25 hr. nad 120 do 240 mm</t>
  </si>
  <si>
    <t xml:space="preserve"> 631571003</t>
  </si>
  <si>
    <t>Násyp zo štrkopiesku 0-32so zhutnením (pre spevnenie podkladu)</t>
  </si>
  <si>
    <t>271/A 3</t>
  </si>
  <si>
    <t xml:space="preserve"> 895941111</t>
  </si>
  <si>
    <t>Zriadenie kanalizačného vpustu z betónových dielcov typ TBV</t>
  </si>
  <si>
    <t>ks</t>
  </si>
  <si>
    <t>S/S70</t>
  </si>
  <si>
    <t xml:space="preserve"> 5922380001</t>
  </si>
  <si>
    <t>Betónová vpusť TBV hlbky 1,5m komplet</t>
  </si>
  <si>
    <t>KUS</t>
  </si>
  <si>
    <t xml:space="preserve"> 998011001</t>
  </si>
  <si>
    <t>Presun hmôt pre budovy JKSO 801, 803,812,zvislá konštr.z tehál,tvárnic,z kovu výšky do 6 m</t>
  </si>
  <si>
    <t>t</t>
  </si>
  <si>
    <t>P/PP</t>
  </si>
  <si>
    <t xml:space="preserve"> 00000043</t>
  </si>
  <si>
    <t xml:space="preserve">Samonosná montovaná oceľová hala rozm: 30x15x6,05m  vr.kotvenia ,lemovania ,klap.konštr a dovozu d+m </t>
  </si>
  <si>
    <t>Objekt SO 02 Kompostovisko</t>
  </si>
  <si>
    <t>ZVISLÉ KONŠTRUKCIE</t>
  </si>
  <si>
    <t>VODOROVNÉ KONŠTRUKCIE</t>
  </si>
  <si>
    <t>OSTATNÉ PRÁCE</t>
  </si>
  <si>
    <t>IZOLÁCIE PROTI VODE A VLHKOSTI</t>
  </si>
  <si>
    <t xml:space="preserve"> 131201101</t>
  </si>
  <si>
    <t>Výkop nezapaženej jamy v hornine 3, do 100 m3 - zberná nádrž</t>
  </si>
  <si>
    <t xml:space="preserve"> 131201109</t>
  </si>
  <si>
    <t>Hĺbenie nezapažených jám a zárezov. Príplatok za lepivosť horniny 3</t>
  </si>
  <si>
    <t>Výkop ryhy do šírky 600 mm v horn.3 do 100 m3 - pre základy</t>
  </si>
  <si>
    <t xml:space="preserve"> 151101201</t>
  </si>
  <si>
    <t>Paženie stien bez rozopretia alebo vzopretia, príložné hĺbky do 4m - zberná nádrž</t>
  </si>
  <si>
    <t xml:space="preserve"> 151101211</t>
  </si>
  <si>
    <t>Odstránenie paženia stien príložné hĺbky do 4 m</t>
  </si>
  <si>
    <t xml:space="preserve"> 151101401</t>
  </si>
  <si>
    <t>Vzopretie zapažených stien s prepažovaním pri pažení príložnom hĺbky do 4 m</t>
  </si>
  <si>
    <t xml:space="preserve"> 151101411</t>
  </si>
  <si>
    <t>Odstránenie vzopretia stien pri pažení príložnom hĺbky do 4 m</t>
  </si>
  <si>
    <t xml:space="preserve"> 174101001</t>
  </si>
  <si>
    <t>Zásyp sypaninou so zhutnením jám, šachiet, rýh, zárezov alebo okolo objektov do 100 m3 - zberná nádrž</t>
  </si>
  <si>
    <t xml:space="preserve"> 274311511</t>
  </si>
  <si>
    <t>Betón základových pásov kameňom prekladaný tr.-(zn.ll)</t>
  </si>
  <si>
    <t xml:space="preserve">M3 </t>
  </si>
  <si>
    <t xml:space="preserve"> 310271301</t>
  </si>
  <si>
    <t>Murivo z debniacích tvárnic 50x20x25 s betónovou výplňou hr. 20 cm</t>
  </si>
  <si>
    <t xml:space="preserve">M3   </t>
  </si>
  <si>
    <t xml:space="preserve"> 311271195</t>
  </si>
  <si>
    <t>Príplatok za zálievku dutín tvárnic zhora len pri používaní tvárnic betónových a škvarocementových</t>
  </si>
  <si>
    <t xml:space="preserve"> 311361821</t>
  </si>
  <si>
    <t>Výstuž nadzákladových múrov  10505</t>
  </si>
  <si>
    <t xml:space="preserve"> 15/A 2</t>
  </si>
  <si>
    <t xml:space="preserve"> 380311861</t>
  </si>
  <si>
    <t>Kompletné konštrukcie z betónu prostého tr.C 25/30, hr.nad 80 do 150 mm - zberná nádrž</t>
  </si>
  <si>
    <t xml:space="preserve"> 380356211</t>
  </si>
  <si>
    <t>Debnenie kompl. konštrukcií z plôch rovinných zhotovenie</t>
  </si>
  <si>
    <t xml:space="preserve"> 380356212</t>
  </si>
  <si>
    <t>Debnenie kompl. konštrukcií z plôch rovinných odstránenie</t>
  </si>
  <si>
    <t xml:space="preserve"> 417321212</t>
  </si>
  <si>
    <t>Betón stužujúcich pásov a vencov železový tr. C 12/15  - čiapka múrikov</t>
  </si>
  <si>
    <t xml:space="preserve"> 417351115</t>
  </si>
  <si>
    <t>Debnenie bočníc stužujúcich pásov a vencov vrátane vzpier zhotovenie</t>
  </si>
  <si>
    <t xml:space="preserve"> 417351116</t>
  </si>
  <si>
    <t>Debnenie bočníc stužujúcich pásov a vencov vrátane vzpier odstránenie</t>
  </si>
  <si>
    <t xml:space="preserve"> 417361821</t>
  </si>
  <si>
    <t>Výstuž stužujúcich pásov a vencov z betonárskej ocele 10505</t>
  </si>
  <si>
    <t xml:space="preserve"> 564851111</t>
  </si>
  <si>
    <t>Podklad zo štrkodrviny s rozprestrením a zhutnením, hr.po zhutnení 150 mm - 2x výmera</t>
  </si>
  <si>
    <t xml:space="preserve"> 631315611</t>
  </si>
  <si>
    <t>Mazanina z betónu prostého tr.C 16/20 hr.nad 120 do 240 mm - doska kompostoviska</t>
  </si>
  <si>
    <t xml:space="preserve"> 631319155</t>
  </si>
  <si>
    <t>Príplatok za prehlad. povrchu betónovej mazaniny min. tr.C 8/10 oceľ. hlad. hr. 120-240 mm</t>
  </si>
  <si>
    <t xml:space="preserve"> 631319175</t>
  </si>
  <si>
    <t>Príplatok za strhnutie povrchu mazaniny latou pre hr. obidvoch vrstiev mazaniny nad 120 do 240 mm</t>
  </si>
  <si>
    <t xml:space="preserve"> 631362021</t>
  </si>
  <si>
    <t>Výstuž mazanín z betónov (z kameniva) a z ľahkých betónov zo zváraných sietí z drôtov typu KARI</t>
  </si>
  <si>
    <t>Násyp zo štrkopiesku 0-32so zhutnením (pre spevnenie podkladu) - zberná nádrž</t>
  </si>
  <si>
    <t xml:space="preserve"> 917862111</t>
  </si>
  <si>
    <t>Osadenie chodník. obrub. betón. stojatého s bočnou oporou z betónu prostého tr. C 10/12, 5 do lôžka</t>
  </si>
  <si>
    <t xml:space="preserve"> 918101111</t>
  </si>
  <si>
    <t>Lôžko pod obrub., krajníky alebo obruby z dlažob. kociek z betónu prostého tr. C 10/12,5</t>
  </si>
  <si>
    <t xml:space="preserve"> 00000009</t>
  </si>
  <si>
    <t>Kalové čerpadlo d+m  - zberná nádrž</t>
  </si>
  <si>
    <t>kus</t>
  </si>
  <si>
    <t xml:space="preserve"> 592000101</t>
  </si>
  <si>
    <t>Betón obrubník cestný so skosením rozm.100/26/15</t>
  </si>
  <si>
    <t xml:space="preserve"> 15/A 4</t>
  </si>
  <si>
    <t xml:space="preserve"> 998152121</t>
  </si>
  <si>
    <t>Presun hmôt pre obj.8152, 8153,8159,zvislá nosná konštr.monolitická betónová, výška do 3 m</t>
  </si>
  <si>
    <t>711/A 1</t>
  </si>
  <si>
    <t xml:space="preserve"> 711471051</t>
  </si>
  <si>
    <t>Izolácia proti tlakovej vode termoplastami vodorovne fóliou PVC položenou voľne</t>
  </si>
  <si>
    <t xml:space="preserve"> 711491171</t>
  </si>
  <si>
    <t>Izolácia proti tlakovej vode z ochrannej textílie podkladnej vrstvy vodorovne</t>
  </si>
  <si>
    <t xml:space="preserve"> 711491172</t>
  </si>
  <si>
    <t>Izolácia proti tlakovej vode z ochrannej textílie ochrannej vrstvy vodorovne</t>
  </si>
  <si>
    <t xml:space="preserve"> 998711201</t>
  </si>
  <si>
    <t>Presun hmôt pre izoláciu proti vode v objektoch výšky do 6 m</t>
  </si>
  <si>
    <t xml:space="preserve"> %</t>
  </si>
  <si>
    <t>S/S20</t>
  </si>
  <si>
    <t xml:space="preserve"> 2833000210</t>
  </si>
  <si>
    <t>Hydroizolačná fólia 803 fólia 1,50 mm hnedá, mliečna, signálna - pod kompostovisko</t>
  </si>
  <si>
    <t>S/S90</t>
  </si>
  <si>
    <t xml:space="preserve"> 6936651300</t>
  </si>
  <si>
    <t>Geotextília netkaná polypropylénová  PP   300 - 2x výmera</t>
  </si>
  <si>
    <t>767/A 3</t>
  </si>
  <si>
    <t xml:space="preserve"> 767510111</t>
  </si>
  <si>
    <t>Montáž kanálových krytov osadenie krytov</t>
  </si>
  <si>
    <t>kg</t>
  </si>
  <si>
    <t xml:space="preserve"> 998767201</t>
  </si>
  <si>
    <t>Presun hmôt pre kovové stavebné doplnkové konštrukcie v objektoch výšky do 6 m</t>
  </si>
  <si>
    <t>S/S50</t>
  </si>
  <si>
    <t xml:space="preserve"> 553400600</t>
  </si>
  <si>
    <t>Poklop pre betónovú výplň 60x60 cm</t>
  </si>
  <si>
    <t>Objekt SO 03 Oplotenie</t>
  </si>
  <si>
    <t xml:space="preserve"> 133201101</t>
  </si>
  <si>
    <t>Výkop šachty zapaženej,a nezapaženej hornina 3 do 100 m3</t>
  </si>
  <si>
    <t xml:space="preserve"> 133201109</t>
  </si>
  <si>
    <t>Hĺbenie šachiet zapažených i nezapažených. Príplatok k cenám za lepivosť horniny 3</t>
  </si>
  <si>
    <t>Betón základových pásov kameňom prekladaný tr.-(zn.ll) - pod bránou</t>
  </si>
  <si>
    <t xml:space="preserve"> 275311511</t>
  </si>
  <si>
    <t>Betón základových pätiek a blokov kameňom prekladaný tr.-(zn.ll)</t>
  </si>
  <si>
    <t xml:space="preserve"> 338171121</t>
  </si>
  <si>
    <t>Osadenie stĺpika oceľového plotového do výšky 2.60m zaliatim cem.mal.</t>
  </si>
  <si>
    <t xml:space="preserve"> 998151111</t>
  </si>
  <si>
    <t>Presun hmôt pre obj.8152, 8153,8159,zvislá nosná konštr.z tehál,tvárnic,blokov výšky do 10 m</t>
  </si>
  <si>
    <t xml:space="preserve"> 767911130</t>
  </si>
  <si>
    <t>Montáž oplotenia strojového pletiva, s výškou do 1,6 do 2,0 m</t>
  </si>
  <si>
    <t xml:space="preserve"> 767920250</t>
  </si>
  <si>
    <t>Montáž vrát a vrátok k oploteniu osadzovaných na stĺpiky oceľové, s plochou jednotl. nad 8 do 10 m2</t>
  </si>
  <si>
    <t>P/PC</t>
  </si>
  <si>
    <t xml:space="preserve"> 553000011</t>
  </si>
  <si>
    <t>Poplastovaný oceľ.stlpik dlž.250cm prierez 48mm</t>
  </si>
  <si>
    <t xml:space="preserve"> 553000012</t>
  </si>
  <si>
    <t>Poplastovaná oceľ.vzpera dlž.300cm prierez 48mm</t>
  </si>
  <si>
    <t xml:space="preserve"> 5530000161</t>
  </si>
  <si>
    <t>Poplastované pletivo  H200 priem.drôtu hr.2,4mm</t>
  </si>
  <si>
    <t xml:space="preserve"> 553000017</t>
  </si>
  <si>
    <t>Poplastovaná posúvna brána s výplňou s poplast.pletiva rozm. 4500/2000mm s pohonom</t>
  </si>
  <si>
    <t xml:space="preserve"> 553000019</t>
  </si>
  <si>
    <t>Manžeta na prichytenie vzpery priem 48mm</t>
  </si>
  <si>
    <t xml:space="preserve"> 553000021</t>
  </si>
  <si>
    <t>Spinka</t>
  </si>
  <si>
    <t xml:space="preserve"> 553000022</t>
  </si>
  <si>
    <t>Napínací drôt poplastovaný priem .drôtu 2,4mm</t>
  </si>
  <si>
    <t>Objekt SO 04 Komunikácie a príprava územia</t>
  </si>
  <si>
    <t xml:space="preserve"> 111201101</t>
  </si>
  <si>
    <t xml:space="preserve">Odstránenie krovín a stromov s koreňom s priemerom kmeňa do 100 mm, do 1000 m2 </t>
  </si>
  <si>
    <t xml:space="preserve"> 121101103</t>
  </si>
  <si>
    <t>Odstránenie ornice s vodorovným premiestnením na hromady,so zložením na vzdialenosť nad 100 do 250 m</t>
  </si>
  <si>
    <t xml:space="preserve"> 122201102</t>
  </si>
  <si>
    <t>Odkopávka a prekopávka nezapažená v hornine 3, nad 100 do 1000 m3</t>
  </si>
  <si>
    <t xml:space="preserve"> 130901121</t>
  </si>
  <si>
    <t>Búranie konštrukcií z prostého betónu neprekladaného kameňom vo vykopávkach - zákl.doska</t>
  </si>
  <si>
    <t>Uloženie sypaniny do násypov s rozprestretím sypaniny vo vrstvách a s hrubým urovnaním nezhutnených - ornica,prebytočná zemina</t>
  </si>
  <si>
    <t xml:space="preserve"> 174101101</t>
  </si>
  <si>
    <t>Zásyp sypaninou so zhutnením jám, šachiet, rýh, zárezov alebo okolo objektov v týchto vykopávkach - vyrovnanie terénu do roviny</t>
  </si>
  <si>
    <t xml:space="preserve"> 181201102</t>
  </si>
  <si>
    <t>Úprava pláne v násypoch v hornine 1-4 so zhutnením</t>
  </si>
  <si>
    <t xml:space="preserve"> 564231111</t>
  </si>
  <si>
    <t>Podklad alebo podsyp zo štrkopiesku s rozprestretím, vlhčením a zhutnením po zhutnení hr.100 mm - vnútroareálová komunikácia</t>
  </si>
  <si>
    <t xml:space="preserve"> 573231111</t>
  </si>
  <si>
    <t>Postrek asfaltový spojovací bez posypu kamenivom z cestnej emulzie v množstve od 0, 50 do 0,80 kg/m2</t>
  </si>
  <si>
    <t xml:space="preserve"> 576741111</t>
  </si>
  <si>
    <t>Koberec asfaltový zo štrkopiesku s rozprestretím a so zhutnením, po zhutnení hr.50 mm - komunikácia</t>
  </si>
  <si>
    <t xml:space="preserve"> 584121111</t>
  </si>
  <si>
    <t>Osadenie cestných panelov zo železového betónu, so zhotovením podkladu z kam. ťaženého do hr.40 mm</t>
  </si>
  <si>
    <t xml:space="preserve"> 599441111</t>
  </si>
  <si>
    <t>Vyplnenie škár medzi cestnými panelmi akejkoľvek hrúbky kamenivom ťaženým</t>
  </si>
  <si>
    <t xml:space="preserve"> 5938132000</t>
  </si>
  <si>
    <t>Prefabrikát cestný železobetónový KZD 1-300/200 300x200x15</t>
  </si>
  <si>
    <t xml:space="preserve">  6/B 1</t>
  </si>
  <si>
    <t xml:space="preserve"> 979083117</t>
  </si>
  <si>
    <t>Vodorov.premiest.sutiny na skládku vrátane naloženia na dopr.prostriedok a zloženie 5000-6000 m</t>
  </si>
  <si>
    <t>T</t>
  </si>
  <si>
    <t xml:space="preserve"> 979093111</t>
  </si>
  <si>
    <t>Uloženie sutiny na skládku s hrubým urovnaním bez zhutnenia</t>
  </si>
  <si>
    <t xml:space="preserve"> 981012416</t>
  </si>
  <si>
    <t>Demolácia budov, vykonávaná iným spôsobom z tehál,kameňa a z betónu, s podielom konštrukcií do 35 %,  -0,68000t</t>
  </si>
  <si>
    <t xml:space="preserve"> 13/B 1</t>
  </si>
  <si>
    <t xml:space="preserve"> 979082133</t>
  </si>
  <si>
    <t>Poplatok za uloženie vybúranej sute na verejnú skládku (orientačná cena)</t>
  </si>
  <si>
    <t>221/C 1</t>
  </si>
  <si>
    <t xml:space="preserve"> 938908411</t>
  </si>
  <si>
    <t>Očistenie povrchu krytu alebo podkladu asfaltového, betónového alebo dláždeného saponátovým roztokom</t>
  </si>
  <si>
    <t xml:space="preserve"> 938909111</t>
  </si>
  <si>
    <t>Odstránenie blata, prachu alebo hlineného nánosu, z povrchu podkladu alebo krytu štrkového</t>
  </si>
  <si>
    <t xml:space="preserve"> 998225111</t>
  </si>
  <si>
    <t>Presun hmôt pre pozemnú komunikáciu a letisko s krytom asfaltovým akejkoľvek dĺžky objektu</t>
  </si>
  <si>
    <t>Objekt SO 05 Unimobunka</t>
  </si>
  <si>
    <t>HZS/A 3</t>
  </si>
  <si>
    <t xml:space="preserve"> HZS000324</t>
  </si>
  <si>
    <t>Použitie mobilného žeriavu</t>
  </si>
  <si>
    <t>HOD</t>
  </si>
  <si>
    <t>D/D10</t>
  </si>
  <si>
    <t xml:space="preserve"> D000142</t>
  </si>
  <si>
    <t>Kancelársky kontajner so sanitou rozm.6055x2435mm vr.dopravy</t>
  </si>
  <si>
    <t>KPL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</si>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</sst>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abSelected="1"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9.140625" hidden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78" t="s">
        <v>12</v>
      </c>
      <c r="B7" s="179">
        <f>'SO 197653'!I52-Rekapitulácia!D7</f>
        <v>0</v>
      </c>
      <c r="C7" s="179">
        <f>'Kryci_list 197653'!J26</f>
        <v>0</v>
      </c>
      <c r="D7" s="179">
        <v>0</v>
      </c>
      <c r="E7" s="179">
        <f>'Kryci_list 197653'!J17</f>
        <v>0</v>
      </c>
      <c r="F7" s="179">
        <v>0</v>
      </c>
      <c r="G7" s="179">
        <f>B7+C7+D7+E7+F7</f>
        <v>0</v>
      </c>
      <c r="K7">
        <f>'SO 197653'!K52</f>
        <v>0</v>
      </c>
      <c r="Q7">
        <v>30.126000000000001</v>
      </c>
    </row>
    <row r="8" spans="1:26" x14ac:dyDescent="0.25">
      <c r="A8" s="178" t="s">
        <v>13</v>
      </c>
      <c r="B8" s="179">
        <f>'SO 197654'!I97-Rekapitulácia!D8</f>
        <v>0</v>
      </c>
      <c r="C8" s="179">
        <f>'Kryci_list 197654'!J26</f>
        <v>0</v>
      </c>
      <c r="D8" s="179">
        <v>0</v>
      </c>
      <c r="E8" s="179">
        <f>'Kryci_list 197654'!J17</f>
        <v>0</v>
      </c>
      <c r="F8" s="179">
        <v>0</v>
      </c>
      <c r="G8" s="179">
        <f>B8+C8+D8+E8+F8</f>
        <v>0</v>
      </c>
      <c r="K8">
        <f>'SO 197654'!K97</f>
        <v>0</v>
      </c>
      <c r="Q8">
        <v>30.126000000000001</v>
      </c>
    </row>
    <row r="9" spans="1:26" x14ac:dyDescent="0.25">
      <c r="A9" s="178" t="s">
        <v>14</v>
      </c>
      <c r="B9" s="179">
        <f>'SO 197655'!I47-Rekapitulácia!D9</f>
        <v>0</v>
      </c>
      <c r="C9" s="179">
        <f>'Kryci_list 197655'!J26</f>
        <v>0</v>
      </c>
      <c r="D9" s="179">
        <v>0</v>
      </c>
      <c r="E9" s="179">
        <f>'Kryci_list 197655'!J17</f>
        <v>0</v>
      </c>
      <c r="F9" s="179">
        <v>0</v>
      </c>
      <c r="G9" s="179">
        <f>B9+C9+D9+E9+F9</f>
        <v>0</v>
      </c>
      <c r="K9">
        <f>'SO 197655'!K47</f>
        <v>0</v>
      </c>
      <c r="Q9">
        <v>30.126000000000001</v>
      </c>
    </row>
    <row r="10" spans="1:26" x14ac:dyDescent="0.25">
      <c r="A10" s="178" t="s">
        <v>15</v>
      </c>
      <c r="B10" s="179">
        <f>'SO 197656'!I44-Rekapitulácia!D10</f>
        <v>0</v>
      </c>
      <c r="C10" s="179">
        <f>'Kryci_list 197656'!J26</f>
        <v>0</v>
      </c>
      <c r="D10" s="179">
        <v>0</v>
      </c>
      <c r="E10" s="179">
        <f>'Kryci_list 197656'!J17</f>
        <v>0</v>
      </c>
      <c r="F10" s="179">
        <v>0</v>
      </c>
      <c r="G10" s="179">
        <f>B10+C10+D10+E10+F10</f>
        <v>0</v>
      </c>
      <c r="K10">
        <f>'SO 197656'!K44</f>
        <v>0</v>
      </c>
      <c r="Q10">
        <v>30.126000000000001</v>
      </c>
    </row>
    <row r="11" spans="1:26" x14ac:dyDescent="0.25">
      <c r="A11" s="70" t="s">
        <v>16</v>
      </c>
      <c r="B11" s="77">
        <f>'SO 197657'!I16-Rekapitulácia!D11</f>
        <v>0</v>
      </c>
      <c r="C11" s="77">
        <f>'Kryci_list 197657'!J26</f>
        <v>0</v>
      </c>
      <c r="D11" s="77">
        <v>0</v>
      </c>
      <c r="E11" s="77">
        <f>'Kryci_list 197657'!J17</f>
        <v>0</v>
      </c>
      <c r="F11" s="77">
        <v>0</v>
      </c>
      <c r="G11" s="77">
        <f>B11+C11+D11+E11+F11</f>
        <v>0</v>
      </c>
      <c r="K11">
        <f>'SO 197657'!K16</f>
        <v>0</v>
      </c>
      <c r="Q11">
        <v>30.126000000000001</v>
      </c>
    </row>
    <row r="12" spans="1:26" x14ac:dyDescent="0.25">
      <c r="A12" s="185" t="s">
        <v>311</v>
      </c>
      <c r="B12" s="186">
        <f>SUM(B7:B11)</f>
        <v>0</v>
      </c>
      <c r="C12" s="186">
        <f>SUM(C7:C11)</f>
        <v>0</v>
      </c>
      <c r="D12" s="186">
        <f>SUM(D7:D11)</f>
        <v>0</v>
      </c>
      <c r="E12" s="186">
        <f>SUM(E7:E11)</f>
        <v>0</v>
      </c>
      <c r="F12" s="186">
        <f>SUM(F7:F11)</f>
        <v>0</v>
      </c>
      <c r="G12" s="186">
        <f>SUM(G7:G11)-SUM(Z7:Z11)</f>
        <v>0</v>
      </c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83" t="s">
        <v>312</v>
      </c>
      <c r="B13" s="184">
        <f>G12-SUM(Rekapitulácia!K7:'Rekapitulácia'!K11)*1</f>
        <v>0</v>
      </c>
      <c r="C13" s="184"/>
      <c r="D13" s="184"/>
      <c r="E13" s="184"/>
      <c r="F13" s="184"/>
      <c r="G13" s="184">
        <f>ROUND(((ROUND(B13,2)*20)/100),2)*1</f>
        <v>0</v>
      </c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5" t="s">
        <v>313</v>
      </c>
      <c r="B14" s="181">
        <f>(G12-B13)</f>
        <v>0</v>
      </c>
      <c r="C14" s="181"/>
      <c r="D14" s="181"/>
      <c r="E14" s="181"/>
      <c r="F14" s="181"/>
      <c r="G14" s="181">
        <f>ROUND(((ROUND(B14,2)*0)/100),2)</f>
        <v>0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5" t="s">
        <v>314</v>
      </c>
      <c r="B15" s="181"/>
      <c r="C15" s="181"/>
      <c r="D15" s="181"/>
      <c r="E15" s="181"/>
      <c r="F15" s="181"/>
      <c r="G15" s="181">
        <f>SUM(G12:G14)</f>
        <v>0</v>
      </c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0"/>
      <c r="B16" s="182"/>
      <c r="C16" s="182"/>
      <c r="D16" s="182"/>
      <c r="E16" s="182"/>
      <c r="F16" s="182"/>
      <c r="G16" s="182"/>
    </row>
    <row r="17" spans="1:7" x14ac:dyDescent="0.25">
      <c r="A17" s="10"/>
      <c r="B17" s="182"/>
      <c r="C17" s="182"/>
      <c r="D17" s="182"/>
      <c r="E17" s="182"/>
      <c r="F17" s="182"/>
      <c r="G17" s="182"/>
    </row>
    <row r="18" spans="1:7" x14ac:dyDescent="0.25">
      <c r="A18" s="10"/>
      <c r="B18" s="182"/>
      <c r="C18" s="182"/>
      <c r="D18" s="182"/>
      <c r="E18" s="182"/>
      <c r="F18" s="182"/>
      <c r="G18" s="182"/>
    </row>
    <row r="19" spans="1:7" x14ac:dyDescent="0.25">
      <c r="A19" s="10"/>
      <c r="B19" s="182"/>
      <c r="C19" s="182"/>
      <c r="D19" s="182"/>
      <c r="E19" s="182"/>
      <c r="F19" s="182"/>
      <c r="G19" s="182"/>
    </row>
    <row r="20" spans="1:7" x14ac:dyDescent="0.25">
      <c r="A20" s="10"/>
      <c r="B20" s="182"/>
      <c r="C20" s="182"/>
      <c r="D20" s="182"/>
      <c r="E20" s="182"/>
      <c r="F20" s="182"/>
      <c r="G20" s="182"/>
    </row>
    <row r="21" spans="1:7" x14ac:dyDescent="0.25">
      <c r="A21" s="10"/>
      <c r="B21" s="182"/>
      <c r="C21" s="182"/>
      <c r="D21" s="182"/>
      <c r="E21" s="182"/>
      <c r="F21" s="182"/>
      <c r="G21" s="182"/>
    </row>
    <row r="22" spans="1:7" x14ac:dyDescent="0.25">
      <c r="A22" s="10"/>
      <c r="B22" s="182"/>
      <c r="C22" s="182"/>
      <c r="D22" s="182"/>
      <c r="E22" s="182"/>
      <c r="F22" s="182"/>
      <c r="G22" s="182"/>
    </row>
    <row r="23" spans="1:7" x14ac:dyDescent="0.25">
      <c r="A23" s="10"/>
      <c r="B23" s="182"/>
      <c r="C23" s="182"/>
      <c r="D23" s="182"/>
      <c r="E23" s="182"/>
      <c r="F23" s="182"/>
      <c r="G23" s="182"/>
    </row>
    <row r="24" spans="1:7" x14ac:dyDescent="0.25">
      <c r="A24" s="10"/>
      <c r="B24" s="182"/>
      <c r="C24" s="182"/>
      <c r="D24" s="182"/>
      <c r="E24" s="182"/>
      <c r="F24" s="182"/>
      <c r="G24" s="182"/>
    </row>
    <row r="25" spans="1:7" x14ac:dyDescent="0.25">
      <c r="A25" s="10"/>
      <c r="B25" s="182"/>
      <c r="C25" s="182"/>
      <c r="D25" s="182"/>
      <c r="E25" s="182"/>
      <c r="F25" s="182"/>
      <c r="G25" s="182"/>
    </row>
    <row r="26" spans="1:7" x14ac:dyDescent="0.25">
      <c r="A26" s="10"/>
      <c r="B26" s="182"/>
      <c r="C26" s="182"/>
      <c r="D26" s="182"/>
      <c r="E26" s="182"/>
      <c r="F26" s="182"/>
      <c r="G26" s="182"/>
    </row>
    <row r="27" spans="1:7" x14ac:dyDescent="0.25">
      <c r="A27" s="10"/>
      <c r="B27" s="182"/>
      <c r="C27" s="182"/>
      <c r="D27" s="182"/>
      <c r="E27" s="182"/>
      <c r="F27" s="182"/>
      <c r="G27" s="182"/>
    </row>
    <row r="28" spans="1:7" x14ac:dyDescent="0.25">
      <c r="A28" s="10"/>
      <c r="B28" s="182"/>
      <c r="C28" s="182"/>
      <c r="D28" s="182"/>
      <c r="E28" s="182"/>
      <c r="F28" s="182"/>
      <c r="G28" s="182"/>
    </row>
    <row r="29" spans="1:7" x14ac:dyDescent="0.25">
      <c r="A29" s="10"/>
      <c r="B29" s="182"/>
      <c r="C29" s="182"/>
      <c r="D29" s="182"/>
      <c r="E29" s="182"/>
      <c r="F29" s="182"/>
      <c r="G29" s="182"/>
    </row>
    <row r="30" spans="1:7" x14ac:dyDescent="0.25">
      <c r="A30" s="10"/>
      <c r="B30" s="182"/>
      <c r="C30" s="182"/>
      <c r="D30" s="182"/>
      <c r="E30" s="182"/>
      <c r="F30" s="182"/>
      <c r="G30" s="182"/>
    </row>
    <row r="31" spans="1:7" x14ac:dyDescent="0.25">
      <c r="A31" s="10"/>
      <c r="B31" s="182"/>
      <c r="C31" s="182"/>
      <c r="D31" s="182"/>
      <c r="E31" s="182"/>
      <c r="F31" s="182"/>
      <c r="G31" s="182"/>
    </row>
    <row r="32" spans="1:7" x14ac:dyDescent="0.25">
      <c r="A32" s="10"/>
      <c r="B32" s="182"/>
      <c r="C32" s="182"/>
      <c r="D32" s="182"/>
      <c r="E32" s="182"/>
      <c r="F32" s="182"/>
      <c r="G32" s="182"/>
    </row>
    <row r="33" spans="1:7" x14ac:dyDescent="0.25">
      <c r="A33" s="10"/>
      <c r="B33" s="182"/>
      <c r="C33" s="182"/>
      <c r="D33" s="182"/>
      <c r="E33" s="182"/>
      <c r="F33" s="182"/>
      <c r="G33" s="182"/>
    </row>
    <row r="34" spans="1:7" x14ac:dyDescent="0.25">
      <c r="A34" s="10"/>
      <c r="B34" s="182"/>
      <c r="C34" s="182"/>
      <c r="D34" s="182"/>
      <c r="E34" s="182"/>
      <c r="F34" s="182"/>
      <c r="G34" s="182"/>
    </row>
    <row r="35" spans="1:7" x14ac:dyDescent="0.25">
      <c r="A35" s="10"/>
      <c r="B35" s="182"/>
      <c r="C35" s="182"/>
      <c r="D35" s="182"/>
      <c r="E35" s="182"/>
      <c r="F35" s="182"/>
      <c r="G35" s="182"/>
    </row>
    <row r="36" spans="1:7" x14ac:dyDescent="0.25">
      <c r="A36" s="10"/>
      <c r="B36" s="182"/>
      <c r="C36" s="182"/>
      <c r="D36" s="182"/>
      <c r="E36" s="182"/>
      <c r="F36" s="182"/>
      <c r="G36" s="182"/>
    </row>
    <row r="37" spans="1:7" x14ac:dyDescent="0.25">
      <c r="A37" s="10"/>
      <c r="B37" s="182"/>
      <c r="C37" s="182"/>
      <c r="D37" s="182"/>
      <c r="E37" s="182"/>
      <c r="F37" s="182"/>
      <c r="G37" s="182"/>
    </row>
    <row r="38" spans="1:7" x14ac:dyDescent="0.25">
      <c r="A38" s="1"/>
      <c r="B38" s="149"/>
      <c r="C38" s="149"/>
      <c r="D38" s="149"/>
      <c r="E38" s="149"/>
      <c r="F38" s="149"/>
      <c r="G38" s="149"/>
    </row>
    <row r="39" spans="1:7" x14ac:dyDescent="0.25">
      <c r="A39" s="1"/>
      <c r="B39" s="149"/>
      <c r="C39" s="149"/>
      <c r="D39" s="149"/>
      <c r="E39" s="149"/>
      <c r="F39" s="149"/>
      <c r="G39" s="149"/>
    </row>
    <row r="40" spans="1:7" x14ac:dyDescent="0.25">
      <c r="A40" s="1"/>
      <c r="B40" s="149"/>
      <c r="C40" s="149"/>
      <c r="D40" s="149"/>
      <c r="E40" s="149"/>
      <c r="F40" s="149"/>
      <c r="G40" s="149"/>
    </row>
    <row r="41" spans="1:7" x14ac:dyDescent="0.25">
      <c r="A41" s="1"/>
      <c r="B41" s="149"/>
      <c r="C41" s="149"/>
      <c r="D41" s="149"/>
      <c r="E41" s="149"/>
      <c r="F41" s="149"/>
      <c r="G41" s="149"/>
    </row>
    <row r="42" spans="1:7" x14ac:dyDescent="0.25">
      <c r="A42" s="1"/>
      <c r="B42" s="149"/>
      <c r="C42" s="149"/>
      <c r="D42" s="149"/>
      <c r="E42" s="149"/>
      <c r="F42" s="149"/>
      <c r="G42" s="149"/>
    </row>
    <row r="43" spans="1:7" x14ac:dyDescent="0.25">
      <c r="A43" s="1"/>
      <c r="B43" s="149"/>
      <c r="C43" s="149"/>
      <c r="D43" s="149"/>
      <c r="E43" s="149"/>
      <c r="F43" s="149"/>
      <c r="G43" s="149"/>
    </row>
    <row r="44" spans="1:7" x14ac:dyDescent="0.25">
      <c r="A44" s="1"/>
      <c r="B44" s="149"/>
      <c r="C44" s="149"/>
      <c r="D44" s="149"/>
      <c r="E44" s="149"/>
      <c r="F44" s="149"/>
      <c r="G44" s="149"/>
    </row>
    <row r="45" spans="1:7" x14ac:dyDescent="0.25">
      <c r="A45" s="1"/>
      <c r="B45" s="149"/>
      <c r="C45" s="149"/>
      <c r="D45" s="149"/>
      <c r="E45" s="149"/>
      <c r="F45" s="149"/>
      <c r="G45" s="149"/>
    </row>
    <row r="46" spans="1:7" x14ac:dyDescent="0.25">
      <c r="A46" s="1"/>
      <c r="B46" s="149"/>
      <c r="C46" s="149"/>
      <c r="D46" s="149"/>
      <c r="E46" s="149"/>
      <c r="F46" s="149"/>
      <c r="G46" s="149"/>
    </row>
    <row r="47" spans="1:7" x14ac:dyDescent="0.25">
      <c r="A47" s="1"/>
      <c r="B47" s="149"/>
      <c r="C47" s="149"/>
      <c r="D47" s="149"/>
      <c r="E47" s="149"/>
      <c r="F47" s="149"/>
      <c r="G47" s="149"/>
    </row>
    <row r="48" spans="1:7" x14ac:dyDescent="0.25">
      <c r="A48" s="1"/>
      <c r="B48" s="149"/>
      <c r="C48" s="149"/>
      <c r="D48" s="149"/>
      <c r="E48" s="149"/>
      <c r="F48" s="149"/>
      <c r="G48" s="149"/>
    </row>
    <row r="49" spans="1:7" x14ac:dyDescent="0.25">
      <c r="A49" s="1"/>
      <c r="B49" s="149"/>
      <c r="C49" s="149"/>
      <c r="D49" s="149"/>
      <c r="E49" s="149"/>
      <c r="F49" s="149"/>
      <c r="G49" s="149"/>
    </row>
    <row r="50" spans="1:7" x14ac:dyDescent="0.25">
      <c r="A50" s="1"/>
      <c r="B50" s="149"/>
      <c r="C50" s="149"/>
      <c r="D50" s="149"/>
      <c r="E50" s="149"/>
      <c r="F50" s="149"/>
      <c r="G50" s="149"/>
    </row>
    <row r="51" spans="1:7" x14ac:dyDescent="0.25">
      <c r="B51" s="180"/>
      <c r="C51" s="180"/>
      <c r="D51" s="180"/>
      <c r="E51" s="180"/>
      <c r="F51" s="180"/>
      <c r="G51" s="180"/>
    </row>
    <row r="52" spans="1:7" x14ac:dyDescent="0.25">
      <c r="B52" s="180"/>
      <c r="C52" s="180"/>
      <c r="D52" s="180"/>
      <c r="E52" s="180"/>
      <c r="F52" s="180"/>
      <c r="G52" s="180"/>
    </row>
    <row r="53" spans="1:7" x14ac:dyDescent="0.25">
      <c r="B53" s="180"/>
      <c r="C53" s="180"/>
      <c r="D53" s="180"/>
      <c r="E53" s="180"/>
      <c r="F53" s="180"/>
      <c r="G53" s="180"/>
    </row>
    <row r="54" spans="1:7" x14ac:dyDescent="0.25">
      <c r="B54" s="180"/>
      <c r="C54" s="180"/>
      <c r="D54" s="180"/>
      <c r="E54" s="180"/>
      <c r="F54" s="180"/>
      <c r="G54" s="180"/>
    </row>
    <row r="55" spans="1:7" x14ac:dyDescent="0.25">
      <c r="B55" s="180"/>
      <c r="C55" s="180"/>
      <c r="D55" s="180"/>
      <c r="E55" s="180"/>
      <c r="F55" s="180"/>
      <c r="G55" s="180"/>
    </row>
    <row r="56" spans="1:7" x14ac:dyDescent="0.25">
      <c r="B56" s="180"/>
      <c r="C56" s="180"/>
      <c r="D56" s="180"/>
      <c r="E56" s="180"/>
      <c r="F56" s="180"/>
      <c r="G56" s="180"/>
    </row>
    <row r="57" spans="1:7" x14ac:dyDescent="0.25">
      <c r="B57" s="180"/>
      <c r="C57" s="180"/>
      <c r="D57" s="180"/>
      <c r="E57" s="180"/>
      <c r="F57" s="180"/>
      <c r="G57" s="180"/>
    </row>
    <row r="58" spans="1:7" x14ac:dyDescent="0.25">
      <c r="B58" s="180"/>
      <c r="C58" s="180"/>
      <c r="D58" s="180"/>
      <c r="E58" s="180"/>
      <c r="F58" s="180"/>
      <c r="G58" s="180"/>
    </row>
    <row r="59" spans="1:7" x14ac:dyDescent="0.25">
      <c r="B59" s="180"/>
      <c r="C59" s="180"/>
      <c r="D59" s="180"/>
      <c r="E59" s="180"/>
      <c r="F59" s="180"/>
      <c r="G59" s="180"/>
    </row>
    <row r="60" spans="1:7" x14ac:dyDescent="0.25">
      <c r="B60" s="180"/>
      <c r="C60" s="180"/>
      <c r="D60" s="180"/>
      <c r="E60" s="180"/>
      <c r="F60" s="180"/>
      <c r="G60" s="180"/>
    </row>
    <row r="61" spans="1:7" x14ac:dyDescent="0.25">
      <c r="B61" s="180"/>
      <c r="C61" s="180"/>
      <c r="D61" s="180"/>
      <c r="E61" s="180"/>
      <c r="F61" s="180"/>
      <c r="G61" s="180"/>
    </row>
    <row r="62" spans="1:7" x14ac:dyDescent="0.25">
      <c r="B62" s="180"/>
      <c r="C62" s="180"/>
      <c r="D62" s="180"/>
      <c r="E62" s="180"/>
      <c r="F62" s="180"/>
      <c r="G62" s="180"/>
    </row>
    <row r="63" spans="1:7" x14ac:dyDescent="0.25">
      <c r="B63" s="180"/>
      <c r="C63" s="180"/>
      <c r="D63" s="180"/>
      <c r="E63" s="180"/>
      <c r="F63" s="180"/>
      <c r="G63" s="180"/>
    </row>
    <row r="64" spans="1:7" x14ac:dyDescent="0.25">
      <c r="B64" s="180"/>
      <c r="C64" s="180"/>
      <c r="D64" s="180"/>
      <c r="E64" s="180"/>
      <c r="F64" s="180"/>
      <c r="G64" s="180"/>
    </row>
    <row r="65" spans="2:7" x14ac:dyDescent="0.25">
      <c r="B65" s="180"/>
      <c r="C65" s="180"/>
      <c r="D65" s="180"/>
      <c r="E65" s="180"/>
      <c r="F65" s="180"/>
      <c r="G65" s="180"/>
    </row>
    <row r="66" spans="2:7" x14ac:dyDescent="0.25">
      <c r="B66" s="180"/>
      <c r="C66" s="180"/>
      <c r="D66" s="180"/>
      <c r="E66" s="180"/>
      <c r="F66" s="180"/>
      <c r="G66" s="180"/>
    </row>
    <row r="67" spans="2:7" x14ac:dyDescent="0.25">
      <c r="B67" s="180"/>
      <c r="C67" s="180"/>
      <c r="D67" s="180"/>
      <c r="E67" s="180"/>
      <c r="F67" s="180"/>
      <c r="G67" s="180"/>
    </row>
    <row r="68" spans="2:7" x14ac:dyDescent="0.25">
      <c r="B68" s="180"/>
      <c r="C68" s="180"/>
      <c r="D68" s="180"/>
      <c r="E68" s="180"/>
      <c r="F68" s="180"/>
      <c r="G68" s="180"/>
    </row>
    <row r="69" spans="2:7" x14ac:dyDescent="0.25">
      <c r="B69" s="180"/>
      <c r="C69" s="180"/>
      <c r="D69" s="180"/>
      <c r="E69" s="180"/>
      <c r="F69" s="180"/>
      <c r="G69" s="180"/>
    </row>
    <row r="70" spans="2:7" x14ac:dyDescent="0.25">
      <c r="B70" s="180"/>
      <c r="C70" s="180"/>
      <c r="D70" s="180"/>
      <c r="E70" s="180"/>
      <c r="F70" s="180"/>
      <c r="G70" s="180"/>
    </row>
    <row r="71" spans="2:7" x14ac:dyDescent="0.25">
      <c r="B71" s="180"/>
      <c r="C71" s="180"/>
      <c r="D71" s="180"/>
      <c r="E71" s="180"/>
      <c r="F71" s="180"/>
      <c r="G71" s="180"/>
    </row>
    <row r="72" spans="2:7" x14ac:dyDescent="0.25">
      <c r="B72" s="180"/>
      <c r="C72" s="180"/>
      <c r="D72" s="180"/>
      <c r="E72" s="180"/>
      <c r="F72" s="180"/>
      <c r="G72" s="180"/>
    </row>
    <row r="73" spans="2:7" x14ac:dyDescent="0.25">
      <c r="B73" s="180"/>
      <c r="C73" s="180"/>
      <c r="D73" s="180"/>
      <c r="E73" s="180"/>
      <c r="F73" s="180"/>
      <c r="G73" s="180"/>
    </row>
    <row r="74" spans="2:7" x14ac:dyDescent="0.25">
      <c r="B74" s="180"/>
      <c r="C74" s="180"/>
      <c r="D74" s="180"/>
      <c r="E74" s="180"/>
      <c r="F74" s="180"/>
      <c r="G74" s="180"/>
    </row>
    <row r="75" spans="2:7" x14ac:dyDescent="0.25">
      <c r="B75" s="180"/>
      <c r="C75" s="180"/>
      <c r="D75" s="180"/>
      <c r="E75" s="180"/>
      <c r="F75" s="180"/>
      <c r="G75" s="180"/>
    </row>
    <row r="76" spans="2:7" x14ac:dyDescent="0.25">
      <c r="B76" s="180"/>
      <c r="C76" s="180"/>
      <c r="D76" s="180"/>
      <c r="E76" s="180"/>
      <c r="F76" s="180"/>
      <c r="G76" s="180"/>
    </row>
    <row r="77" spans="2:7" x14ac:dyDescent="0.25">
      <c r="B77" s="180"/>
      <c r="C77" s="180"/>
      <c r="D77" s="180"/>
      <c r="E77" s="180"/>
      <c r="F77" s="180"/>
      <c r="G77" s="180"/>
    </row>
    <row r="78" spans="2:7" x14ac:dyDescent="0.25">
      <c r="B78" s="180"/>
      <c r="C78" s="180"/>
      <c r="D78" s="180"/>
      <c r="E78" s="180"/>
      <c r="F78" s="180"/>
      <c r="G78" s="180"/>
    </row>
    <row r="79" spans="2:7" x14ac:dyDescent="0.25">
      <c r="B79" s="180"/>
      <c r="C79" s="180"/>
      <c r="D79" s="180"/>
      <c r="E79" s="180"/>
      <c r="F79" s="180"/>
      <c r="G79" s="180"/>
    </row>
    <row r="80" spans="2:7" x14ac:dyDescent="0.25">
      <c r="B80" s="180"/>
      <c r="C80" s="180"/>
      <c r="D80" s="180"/>
      <c r="E80" s="180"/>
      <c r="F80" s="180"/>
      <c r="G80" s="180"/>
    </row>
    <row r="81" spans="2:7" x14ac:dyDescent="0.25">
      <c r="B81" s="180"/>
      <c r="C81" s="180"/>
      <c r="D81" s="180"/>
      <c r="E81" s="180"/>
      <c r="F81" s="180"/>
      <c r="G81" s="180"/>
    </row>
    <row r="82" spans="2:7" x14ac:dyDescent="0.25">
      <c r="B82" s="180"/>
      <c r="C82" s="180"/>
      <c r="D82" s="180"/>
      <c r="E82" s="180"/>
      <c r="F82" s="180"/>
      <c r="G82" s="180"/>
    </row>
    <row r="83" spans="2:7" x14ac:dyDescent="0.25">
      <c r="B83" s="180"/>
      <c r="C83" s="180"/>
      <c r="D83" s="180"/>
      <c r="E83" s="180"/>
      <c r="F83" s="180"/>
      <c r="G83" s="180"/>
    </row>
    <row r="84" spans="2:7" x14ac:dyDescent="0.25">
      <c r="B84" s="180"/>
      <c r="C84" s="180"/>
      <c r="D84" s="180"/>
      <c r="E84" s="180"/>
      <c r="F84" s="180"/>
      <c r="G84" s="180"/>
    </row>
    <row r="85" spans="2:7" x14ac:dyDescent="0.25">
      <c r="B85" s="180"/>
      <c r="C85" s="180"/>
      <c r="D85" s="180"/>
      <c r="E85" s="180"/>
      <c r="F85" s="180"/>
      <c r="G85" s="180"/>
    </row>
    <row r="86" spans="2:7" x14ac:dyDescent="0.25">
      <c r="B86" s="180"/>
      <c r="C86" s="180"/>
      <c r="D86" s="180"/>
      <c r="E86" s="180"/>
      <c r="F86" s="180"/>
      <c r="G86" s="180"/>
    </row>
    <row r="87" spans="2:7" x14ac:dyDescent="0.25">
      <c r="B87" s="180"/>
      <c r="C87" s="180"/>
      <c r="D87" s="180"/>
      <c r="E87" s="180"/>
      <c r="F87" s="180"/>
      <c r="G87" s="180"/>
    </row>
    <row r="88" spans="2:7" x14ac:dyDescent="0.25">
      <c r="B88" s="180"/>
      <c r="C88" s="180"/>
      <c r="D88" s="180"/>
      <c r="E88" s="180"/>
      <c r="F88" s="180"/>
      <c r="G88" s="180"/>
    </row>
    <row r="89" spans="2:7" x14ac:dyDescent="0.25">
      <c r="B89" s="180"/>
      <c r="C89" s="180"/>
      <c r="D89" s="180"/>
      <c r="E89" s="180"/>
      <c r="F89" s="180"/>
      <c r="G89" s="180"/>
    </row>
    <row r="90" spans="2:7" x14ac:dyDescent="0.25">
      <c r="B90" s="180"/>
      <c r="C90" s="180"/>
      <c r="D90" s="180"/>
      <c r="E90" s="180"/>
      <c r="F90" s="180"/>
      <c r="G90" s="180"/>
    </row>
    <row r="91" spans="2:7" x14ac:dyDescent="0.25">
      <c r="B91" s="180"/>
      <c r="C91" s="180"/>
      <c r="D91" s="180"/>
      <c r="E91" s="180"/>
      <c r="F91" s="180"/>
      <c r="G91" s="180"/>
    </row>
    <row r="92" spans="2:7" x14ac:dyDescent="0.25">
      <c r="B92" s="180"/>
      <c r="C92" s="180"/>
      <c r="D92" s="180"/>
      <c r="E92" s="180"/>
      <c r="F92" s="180"/>
      <c r="G92" s="180"/>
    </row>
    <row r="93" spans="2:7" x14ac:dyDescent="0.25">
      <c r="B93" s="180"/>
      <c r="C93" s="180"/>
      <c r="D93" s="180"/>
      <c r="E93" s="180"/>
      <c r="F93" s="180"/>
      <c r="G93" s="180"/>
    </row>
    <row r="94" spans="2:7" x14ac:dyDescent="0.25">
      <c r="B94" s="180"/>
      <c r="C94" s="180"/>
      <c r="D94" s="180"/>
      <c r="E94" s="180"/>
      <c r="F94" s="180"/>
      <c r="G94" s="180"/>
    </row>
    <row r="95" spans="2:7" x14ac:dyDescent="0.25">
      <c r="B95" s="180"/>
      <c r="C95" s="180"/>
      <c r="D95" s="180"/>
      <c r="E95" s="180"/>
      <c r="F95" s="180"/>
      <c r="G95" s="180"/>
    </row>
    <row r="96" spans="2:7" x14ac:dyDescent="0.25">
      <c r="B96" s="180"/>
      <c r="C96" s="180"/>
      <c r="D96" s="180"/>
      <c r="E96" s="180"/>
      <c r="F96" s="180"/>
      <c r="G96" s="180"/>
    </row>
    <row r="97" spans="2:7" x14ac:dyDescent="0.25">
      <c r="B97" s="180"/>
      <c r="C97" s="180"/>
      <c r="D97" s="180"/>
      <c r="E97" s="180"/>
      <c r="F97" s="180"/>
      <c r="G97" s="180"/>
    </row>
    <row r="98" spans="2:7" x14ac:dyDescent="0.25">
      <c r="B98" s="180"/>
      <c r="C98" s="180"/>
      <c r="D98" s="180"/>
      <c r="E98" s="180"/>
      <c r="F98" s="180"/>
      <c r="G98" s="180"/>
    </row>
    <row r="99" spans="2:7" x14ac:dyDescent="0.25">
      <c r="B99" s="180"/>
      <c r="C99" s="180"/>
      <c r="D99" s="180"/>
      <c r="E99" s="180"/>
      <c r="F99" s="180"/>
      <c r="G99" s="180"/>
    </row>
    <row r="100" spans="2:7" x14ac:dyDescent="0.25">
      <c r="B100" s="180"/>
      <c r="C100" s="180"/>
      <c r="D100" s="180"/>
      <c r="E100" s="180"/>
      <c r="F100" s="180"/>
      <c r="G100" s="180"/>
    </row>
    <row r="101" spans="2:7" x14ac:dyDescent="0.25">
      <c r="B101" s="180"/>
      <c r="C101" s="180"/>
      <c r="D101" s="180"/>
      <c r="E101" s="180"/>
      <c r="F101" s="180"/>
      <c r="G101" s="180"/>
    </row>
    <row r="102" spans="2:7" x14ac:dyDescent="0.25">
      <c r="B102" s="180"/>
      <c r="C102" s="180"/>
      <c r="D102" s="180"/>
      <c r="E102" s="180"/>
      <c r="F102" s="180"/>
      <c r="G102" s="180"/>
    </row>
    <row r="103" spans="2:7" x14ac:dyDescent="0.25">
      <c r="B103" s="180"/>
      <c r="C103" s="180"/>
      <c r="D103" s="180"/>
      <c r="E103" s="180"/>
      <c r="F103" s="180"/>
      <c r="G103" s="180"/>
    </row>
    <row r="104" spans="2:7" x14ac:dyDescent="0.25">
      <c r="B104" s="180"/>
      <c r="C104" s="180"/>
      <c r="D104" s="180"/>
      <c r="E104" s="180"/>
      <c r="F104" s="180"/>
      <c r="G104" s="180"/>
    </row>
    <row r="105" spans="2:7" x14ac:dyDescent="0.25">
      <c r="B105" s="180"/>
      <c r="C105" s="180"/>
      <c r="D105" s="180"/>
      <c r="E105" s="180"/>
      <c r="F105" s="180"/>
      <c r="G105" s="180"/>
    </row>
    <row r="106" spans="2:7" x14ac:dyDescent="0.25">
      <c r="B106" s="180"/>
      <c r="C106" s="180"/>
      <c r="D106" s="180"/>
      <c r="E106" s="180"/>
      <c r="F106" s="180"/>
      <c r="G106" s="180"/>
    </row>
    <row r="107" spans="2:7" x14ac:dyDescent="0.25">
      <c r="B107" s="180"/>
      <c r="C107" s="180"/>
      <c r="D107" s="180"/>
      <c r="E107" s="180"/>
      <c r="F107" s="180"/>
      <c r="G107" s="180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9" width="9.140625" hidden="1"/>
    <col min="27" max="16384" width="9.140625" hidden="1"/>
  </cols>
  <sheetData>
    <row r="1" spans="1:26" x14ac:dyDescent="0.25">
      <c r="A1" s="145" t="s">
        <v>24</v>
      </c>
      <c r="B1" s="144"/>
      <c r="C1" s="144"/>
      <c r="D1" s="145" t="s">
        <v>21</v>
      </c>
      <c r="E1" s="144"/>
      <c r="F1" s="144"/>
      <c r="W1">
        <v>30.126000000000001</v>
      </c>
    </row>
    <row r="2" spans="1:26" x14ac:dyDescent="0.25">
      <c r="A2" s="145" t="s">
        <v>28</v>
      </c>
      <c r="B2" s="144"/>
      <c r="C2" s="144"/>
      <c r="D2" s="145" t="s">
        <v>19</v>
      </c>
      <c r="E2" s="144"/>
      <c r="F2" s="144"/>
    </row>
    <row r="3" spans="1:26" x14ac:dyDescent="0.25">
      <c r="A3" s="145" t="s">
        <v>27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227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33</v>
      </c>
      <c r="E9" s="147" t="s">
        <v>63</v>
      </c>
      <c r="F9" s="147" t="s">
        <v>64</v>
      </c>
    </row>
    <row r="10" spans="1:26" x14ac:dyDescent="0.25">
      <c r="A10" s="154" t="s">
        <v>67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68</v>
      </c>
      <c r="B11" s="157">
        <f>'SO 197655'!L14</f>
        <v>0</v>
      </c>
      <c r="C11" s="157">
        <f>'SO 197655'!M14</f>
        <v>0</v>
      </c>
      <c r="D11" s="157">
        <f>'SO 197655'!I14</f>
        <v>0</v>
      </c>
      <c r="E11" s="158">
        <f>'SO 197655'!P14</f>
        <v>0</v>
      </c>
      <c r="F11" s="158">
        <f>'SO 197655'!S14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69</v>
      </c>
      <c r="B12" s="157">
        <f>'SO 197655'!L20</f>
        <v>0</v>
      </c>
      <c r="C12" s="157">
        <f>'SO 197655'!M20</f>
        <v>0</v>
      </c>
      <c r="D12" s="157">
        <f>'SO 197655'!I20</f>
        <v>0</v>
      </c>
      <c r="E12" s="158">
        <f>'SO 197655'!P20</f>
        <v>12.2</v>
      </c>
      <c r="F12" s="158">
        <f>'SO 197655'!S20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135</v>
      </c>
      <c r="B13" s="157">
        <f>'SO 197655'!L24</f>
        <v>0</v>
      </c>
      <c r="C13" s="157">
        <f>'SO 197655'!M24</f>
        <v>0</v>
      </c>
      <c r="D13" s="157">
        <f>'SO 197655'!I24</f>
        <v>0</v>
      </c>
      <c r="E13" s="158">
        <f>'SO 197655'!P24</f>
        <v>0.39</v>
      </c>
      <c r="F13" s="158">
        <f>'SO 197655'!S24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73</v>
      </c>
      <c r="B14" s="157">
        <f>'SO 197655'!L28</f>
        <v>0</v>
      </c>
      <c r="C14" s="157">
        <f>'SO 197655'!M28</f>
        <v>0</v>
      </c>
      <c r="D14" s="157">
        <f>'SO 197655'!I28</f>
        <v>0</v>
      </c>
      <c r="E14" s="158">
        <f>'SO 197655'!P28</f>
        <v>0</v>
      </c>
      <c r="F14" s="158">
        <f>'SO 197655'!S28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2" t="s">
        <v>67</v>
      </c>
      <c r="B15" s="159">
        <f>'SO 197655'!L30</f>
        <v>0</v>
      </c>
      <c r="C15" s="159">
        <f>'SO 197655'!M30</f>
        <v>0</v>
      </c>
      <c r="D15" s="159">
        <f>'SO 197655'!I30</f>
        <v>0</v>
      </c>
      <c r="E15" s="160">
        <f>'SO 197655'!P30</f>
        <v>12.59</v>
      </c>
      <c r="F15" s="160">
        <f>'SO 197655'!S30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"/>
      <c r="B16" s="149"/>
      <c r="C16" s="149"/>
      <c r="D16" s="149"/>
      <c r="E16" s="148"/>
      <c r="F16" s="148"/>
    </row>
    <row r="17" spans="1:26" x14ac:dyDescent="0.25">
      <c r="A17" s="2" t="s">
        <v>74</v>
      </c>
      <c r="B17" s="159"/>
      <c r="C17" s="157"/>
      <c r="D17" s="157"/>
      <c r="E17" s="158"/>
      <c r="F17" s="158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156" t="s">
        <v>75</v>
      </c>
      <c r="B18" s="157">
        <f>'SO 197655'!L44</f>
        <v>0</v>
      </c>
      <c r="C18" s="157">
        <f>'SO 197655'!M44</f>
        <v>0</v>
      </c>
      <c r="D18" s="157">
        <f>'SO 197655'!I44</f>
        <v>0</v>
      </c>
      <c r="E18" s="158">
        <f>'SO 197655'!P44</f>
        <v>0</v>
      </c>
      <c r="F18" s="158">
        <f>'SO 197655'!S44</f>
        <v>0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2" t="s">
        <v>74</v>
      </c>
      <c r="B19" s="159">
        <f>'SO 197655'!L46</f>
        <v>0</v>
      </c>
      <c r="C19" s="159">
        <f>'SO 197655'!M46</f>
        <v>0</v>
      </c>
      <c r="D19" s="159">
        <f>'SO 197655'!I46</f>
        <v>0</v>
      </c>
      <c r="E19" s="160">
        <f>'SO 197655'!P46</f>
        <v>0</v>
      </c>
      <c r="F19" s="160">
        <f>'SO 197655'!S46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1"/>
      <c r="B20" s="149"/>
      <c r="C20" s="149"/>
      <c r="D20" s="149"/>
      <c r="E20" s="148"/>
      <c r="F20" s="148"/>
    </row>
    <row r="21" spans="1:26" x14ac:dyDescent="0.25">
      <c r="A21" s="2" t="s">
        <v>76</v>
      </c>
      <c r="B21" s="159">
        <f>'SO 197655'!L47</f>
        <v>0</v>
      </c>
      <c r="C21" s="159">
        <f>'SO 197655'!M47</f>
        <v>0</v>
      </c>
      <c r="D21" s="159">
        <f>'SO 197655'!I47</f>
        <v>0</v>
      </c>
      <c r="E21" s="160">
        <f>'SO 197655'!P47</f>
        <v>12.59</v>
      </c>
      <c r="F21" s="160">
        <f>'SO 197655'!S47</f>
        <v>0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</row>
    <row r="22" spans="1:26" x14ac:dyDescent="0.25">
      <c r="A22" s="1"/>
      <c r="B22" s="149"/>
      <c r="C22" s="149"/>
      <c r="D22" s="149"/>
      <c r="E22" s="148"/>
      <c r="F22" s="148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49"/>
      <c r="C60" s="149"/>
      <c r="D60" s="149"/>
      <c r="E60" s="148"/>
      <c r="F60" s="148"/>
    </row>
    <row r="61" spans="1:6" x14ac:dyDescent="0.25">
      <c r="A61" s="1"/>
      <c r="B61" s="149"/>
      <c r="C61" s="149"/>
      <c r="D61" s="149"/>
      <c r="E61" s="148"/>
      <c r="F61" s="148"/>
    </row>
    <row r="62" spans="1:6" x14ac:dyDescent="0.25">
      <c r="A62" s="1"/>
      <c r="B62" s="149"/>
      <c r="C62" s="149"/>
      <c r="D62" s="149"/>
      <c r="E62" s="148"/>
      <c r="F62" s="148"/>
    </row>
    <row r="63" spans="1:6" x14ac:dyDescent="0.25">
      <c r="A63" s="1"/>
      <c r="B63" s="149"/>
      <c r="C63" s="149"/>
      <c r="D63" s="149"/>
      <c r="E63" s="148"/>
      <c r="F63" s="148"/>
    </row>
    <row r="64" spans="1:6" x14ac:dyDescent="0.25">
      <c r="A64" s="1"/>
      <c r="B64" s="149"/>
      <c r="C64" s="149"/>
      <c r="D64" s="149"/>
      <c r="E64" s="148"/>
      <c r="F64" s="148"/>
    </row>
    <row r="65" spans="1:6" x14ac:dyDescent="0.25">
      <c r="A65" s="1"/>
      <c r="B65" s="149"/>
      <c r="C65" s="149"/>
      <c r="D65" s="149"/>
      <c r="E65" s="148"/>
      <c r="F65" s="148"/>
    </row>
    <row r="66" spans="1:6" x14ac:dyDescent="0.25">
      <c r="A66" s="1"/>
      <c r="B66" s="149"/>
      <c r="C66" s="149"/>
      <c r="D66" s="149"/>
      <c r="E66" s="148"/>
      <c r="F66" s="148"/>
    </row>
    <row r="67" spans="1:6" x14ac:dyDescent="0.25">
      <c r="A67" s="1"/>
      <c r="B67" s="149"/>
      <c r="C67" s="149"/>
      <c r="D67" s="149"/>
      <c r="E67" s="148"/>
      <c r="F67" s="148"/>
    </row>
    <row r="68" spans="1:6" x14ac:dyDescent="0.25">
      <c r="A68" s="1"/>
      <c r="B68" s="149"/>
      <c r="C68" s="149"/>
      <c r="D68" s="149"/>
      <c r="E68" s="148"/>
      <c r="F68" s="148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9" width="11.7109375" customWidth="1"/>
    <col min="10" max="15" width="0" hidden="1" customWidth="1"/>
    <col min="16" max="16" width="8.85546875" customWidth="1"/>
    <col min="17" max="18" width="0" hidden="1" customWidth="1"/>
    <col min="19" max="19" width="7.7109375" customWidth="1"/>
    <col min="20" max="26" width="0" hidden="1" customWidth="1"/>
    <col min="27" max="16384" width="9.140625" hidden="1"/>
  </cols>
  <sheetData>
    <row r="1" spans="1:26" x14ac:dyDescent="0.25">
      <c r="A1" s="3"/>
      <c r="B1" s="5" t="s">
        <v>24</v>
      </c>
      <c r="C1" s="3"/>
      <c r="D1" s="3"/>
      <c r="E1" s="5" t="s">
        <v>21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28</v>
      </c>
      <c r="C2" s="3"/>
      <c r="D2" s="3"/>
      <c r="E2" s="5" t="s">
        <v>19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27</v>
      </c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227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77</v>
      </c>
      <c r="B8" s="164" t="s">
        <v>78</v>
      </c>
      <c r="C8" s="164" t="s">
        <v>79</v>
      </c>
      <c r="D8" s="164" t="s">
        <v>80</v>
      </c>
      <c r="E8" s="164" t="s">
        <v>81</v>
      </c>
      <c r="F8" s="164" t="s">
        <v>82</v>
      </c>
      <c r="G8" s="164" t="s">
        <v>56</v>
      </c>
      <c r="H8" s="164" t="s">
        <v>57</v>
      </c>
      <c r="I8" s="164" t="s">
        <v>83</v>
      </c>
      <c r="J8" s="164"/>
      <c r="K8" s="164"/>
      <c r="L8" s="164"/>
      <c r="M8" s="164"/>
      <c r="N8" s="164"/>
      <c r="O8" s="164"/>
      <c r="P8" s="164" t="s">
        <v>84</v>
      </c>
      <c r="Q8" s="161"/>
      <c r="R8" s="161"/>
      <c r="S8" s="164" t="s">
        <v>85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67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68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86</v>
      </c>
      <c r="C11" s="172" t="s">
        <v>228</v>
      </c>
      <c r="D11" s="168" t="s">
        <v>229</v>
      </c>
      <c r="E11" s="168" t="s">
        <v>89</v>
      </c>
      <c r="F11" s="169">
        <v>4.03</v>
      </c>
      <c r="G11" s="170">
        <v>0</v>
      </c>
      <c r="H11" s="170"/>
      <c r="I11" s="170">
        <f>ROUND(F11*(G11+H11),2)</f>
        <v>0</v>
      </c>
      <c r="J11" s="168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86</v>
      </c>
      <c r="C12" s="172" t="s">
        <v>230</v>
      </c>
      <c r="D12" s="168" t="s">
        <v>231</v>
      </c>
      <c r="E12" s="168" t="s">
        <v>89</v>
      </c>
      <c r="F12" s="169">
        <v>1.21</v>
      </c>
      <c r="G12" s="170">
        <v>0</v>
      </c>
      <c r="H12" s="170"/>
      <c r="I12" s="170">
        <f>ROUND(F12*(G12+H12),2)</f>
        <v>0</v>
      </c>
      <c r="J12" s="168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86</v>
      </c>
      <c r="C13" s="172" t="s">
        <v>96</v>
      </c>
      <c r="D13" s="168" t="s">
        <v>97</v>
      </c>
      <c r="E13" s="168" t="s">
        <v>89</v>
      </c>
      <c r="F13" s="169">
        <v>4.03</v>
      </c>
      <c r="G13" s="170">
        <v>0</v>
      </c>
      <c r="H13" s="170"/>
      <c r="I13" s="170">
        <f>ROUND(F13*(G13+H13),2)</f>
        <v>0</v>
      </c>
      <c r="J13" s="168">
        <f>ROUND(F13*(N13),2)</f>
        <v>0</v>
      </c>
      <c r="K13" s="1">
        <f>ROUND(F13*(O13),2)</f>
        <v>0</v>
      </c>
      <c r="L13" s="1">
        <f>ROUND(F13*(G13),2)</f>
        <v>0</v>
      </c>
      <c r="M13" s="1">
        <f>ROUND(F13*(H13),2)</f>
        <v>0</v>
      </c>
      <c r="N13" s="1">
        <v>0</v>
      </c>
      <c r="O13" s="1"/>
      <c r="P13" s="167"/>
      <c r="Q13" s="173"/>
      <c r="R13" s="173"/>
      <c r="S13" s="167"/>
      <c r="Z13">
        <v>0</v>
      </c>
    </row>
    <row r="14" spans="1:26" x14ac:dyDescent="0.25">
      <c r="A14" s="156"/>
      <c r="B14" s="156"/>
      <c r="C14" s="156"/>
      <c r="D14" s="156" t="s">
        <v>68</v>
      </c>
      <c r="E14" s="156"/>
      <c r="F14" s="167"/>
      <c r="G14" s="159">
        <f>ROUND((SUM(L10:L13))/1,2)</f>
        <v>0</v>
      </c>
      <c r="H14" s="159">
        <f>ROUND((SUM(M10:M13))/1,2)</f>
        <v>0</v>
      </c>
      <c r="I14" s="159">
        <f>ROUND((SUM(I10:I13))/1,2)</f>
        <v>0</v>
      </c>
      <c r="J14" s="156"/>
      <c r="K14" s="156"/>
      <c r="L14" s="156">
        <f>ROUND((SUM(L10:L13))/1,2)</f>
        <v>0</v>
      </c>
      <c r="M14" s="156">
        <f>ROUND((SUM(M10:M13))/1,2)</f>
        <v>0</v>
      </c>
      <c r="N14" s="156"/>
      <c r="O14" s="156"/>
      <c r="P14" s="174">
        <f>ROUND((SUM(P10:P13))/1,2)</f>
        <v>0</v>
      </c>
      <c r="Q14" s="153"/>
      <c r="R14" s="153"/>
      <c r="S14" s="174">
        <f>ROUND((SUM(S10:S13))/1,2)</f>
        <v>0</v>
      </c>
      <c r="T14" s="153"/>
      <c r="U14" s="153"/>
      <c r="V14" s="153"/>
      <c r="W14" s="153"/>
      <c r="X14" s="153"/>
      <c r="Y14" s="153"/>
      <c r="Z14" s="153"/>
    </row>
    <row r="15" spans="1:26" x14ac:dyDescent="0.25">
      <c r="A15" s="1"/>
      <c r="B15" s="1"/>
      <c r="C15" s="1"/>
      <c r="D15" s="1"/>
      <c r="E15" s="1"/>
      <c r="F15" s="163"/>
      <c r="G15" s="149"/>
      <c r="H15" s="149"/>
      <c r="I15" s="149"/>
      <c r="J15" s="1"/>
      <c r="K15" s="1"/>
      <c r="L15" s="1"/>
      <c r="M15" s="1"/>
      <c r="N15" s="1"/>
      <c r="O15" s="1"/>
      <c r="P15" s="1"/>
      <c r="S15" s="1"/>
    </row>
    <row r="16" spans="1:26" x14ac:dyDescent="0.25">
      <c r="A16" s="156"/>
      <c r="B16" s="156"/>
      <c r="C16" s="156"/>
      <c r="D16" s="156" t="s">
        <v>69</v>
      </c>
      <c r="E16" s="156"/>
      <c r="F16" s="167"/>
      <c r="G16" s="157"/>
      <c r="H16" s="157"/>
      <c r="I16" s="157"/>
      <c r="J16" s="156"/>
      <c r="K16" s="156"/>
      <c r="L16" s="156"/>
      <c r="M16" s="156"/>
      <c r="N16" s="156"/>
      <c r="O16" s="156"/>
      <c r="P16" s="156"/>
      <c r="Q16" s="153"/>
      <c r="R16" s="153"/>
      <c r="S16" s="156"/>
      <c r="T16" s="153"/>
      <c r="U16" s="153"/>
      <c r="V16" s="153"/>
      <c r="W16" s="153"/>
      <c r="X16" s="153"/>
      <c r="Y16" s="153"/>
      <c r="Z16" s="153"/>
    </row>
    <row r="17" spans="1:26" ht="24.95" customHeight="1" x14ac:dyDescent="0.25">
      <c r="A17" s="171"/>
      <c r="B17" s="168" t="s">
        <v>101</v>
      </c>
      <c r="C17" s="172" t="s">
        <v>102</v>
      </c>
      <c r="D17" s="168" t="s">
        <v>103</v>
      </c>
      <c r="E17" s="168" t="s">
        <v>104</v>
      </c>
      <c r="F17" s="169">
        <v>0.5</v>
      </c>
      <c r="G17" s="170">
        <v>0</v>
      </c>
      <c r="H17" s="170"/>
      <c r="I17" s="170">
        <f>ROUND(F17*(G17+H17),2)</f>
        <v>0</v>
      </c>
      <c r="J17" s="168">
        <f>ROUND(F17*(N17),2)</f>
        <v>0</v>
      </c>
      <c r="K17" s="1">
        <f>ROUND(F17*(O17),2)</f>
        <v>0</v>
      </c>
      <c r="L17" s="1">
        <f>ROUND(F17*(G17),2)</f>
        <v>0</v>
      </c>
      <c r="M17" s="1">
        <f>ROUND(F17*(H17),2)</f>
        <v>0</v>
      </c>
      <c r="N17" s="1">
        <v>0</v>
      </c>
      <c r="O17" s="1"/>
      <c r="P17" s="167">
        <f>ROUND(F17*(R17),3)</f>
        <v>0.89100000000000001</v>
      </c>
      <c r="Q17" s="173"/>
      <c r="R17" s="173">
        <v>1.7816399999999999</v>
      </c>
      <c r="S17" s="167"/>
      <c r="Z17">
        <v>0</v>
      </c>
    </row>
    <row r="18" spans="1:26" ht="24.95" customHeight="1" x14ac:dyDescent="0.25">
      <c r="A18" s="171"/>
      <c r="B18" s="168" t="s">
        <v>105</v>
      </c>
      <c r="C18" s="172" t="s">
        <v>154</v>
      </c>
      <c r="D18" s="168" t="s">
        <v>232</v>
      </c>
      <c r="E18" s="168" t="s">
        <v>156</v>
      </c>
      <c r="F18" s="169">
        <v>0.27</v>
      </c>
      <c r="G18" s="170">
        <v>0</v>
      </c>
      <c r="H18" s="170"/>
      <c r="I18" s="170">
        <f>ROUND(F18*(G18+H18),2)</f>
        <v>0</v>
      </c>
      <c r="J18" s="168">
        <f>ROUND(F18*(N18),2)</f>
        <v>0</v>
      </c>
      <c r="K18" s="1">
        <f>ROUND(F18*(O18),2)</f>
        <v>0</v>
      </c>
      <c r="L18" s="1">
        <f>ROUND(F18*(G18),2)</f>
        <v>0</v>
      </c>
      <c r="M18" s="1">
        <f>ROUND(F18*(H18),2)</f>
        <v>0</v>
      </c>
      <c r="N18" s="1">
        <v>0</v>
      </c>
      <c r="O18" s="1"/>
      <c r="P18" s="167">
        <f>ROUND(F18*(R18),3)</f>
        <v>0.68799999999999994</v>
      </c>
      <c r="Q18" s="173"/>
      <c r="R18" s="173">
        <v>2.5464000000000002</v>
      </c>
      <c r="S18" s="167"/>
      <c r="Z18">
        <v>0</v>
      </c>
    </row>
    <row r="19" spans="1:26" ht="24.95" customHeight="1" x14ac:dyDescent="0.25">
      <c r="A19" s="171"/>
      <c r="B19" s="168" t="s">
        <v>105</v>
      </c>
      <c r="C19" s="172" t="s">
        <v>233</v>
      </c>
      <c r="D19" s="168" t="s">
        <v>234</v>
      </c>
      <c r="E19" s="168" t="s">
        <v>156</v>
      </c>
      <c r="F19" s="169">
        <v>4.17</v>
      </c>
      <c r="G19" s="170">
        <v>0</v>
      </c>
      <c r="H19" s="170"/>
      <c r="I19" s="170">
        <f>ROUND(F19*(G19+H19),2)</f>
        <v>0</v>
      </c>
      <c r="J19" s="168">
        <f>ROUND(F19*(N19),2)</f>
        <v>0</v>
      </c>
      <c r="K19" s="1">
        <f>ROUND(F19*(O19),2)</f>
        <v>0</v>
      </c>
      <c r="L19" s="1">
        <f>ROUND(F19*(G19),2)</f>
        <v>0</v>
      </c>
      <c r="M19" s="1">
        <f>ROUND(F19*(H19),2)</f>
        <v>0</v>
      </c>
      <c r="N19" s="1">
        <v>0</v>
      </c>
      <c r="O19" s="1"/>
      <c r="P19" s="167">
        <f>ROUND(F19*(R19),3)</f>
        <v>10.618</v>
      </c>
      <c r="Q19" s="173"/>
      <c r="R19" s="173">
        <v>2.5464000000000002</v>
      </c>
      <c r="S19" s="167"/>
      <c r="Z19">
        <v>0</v>
      </c>
    </row>
    <row r="20" spans="1:26" x14ac:dyDescent="0.25">
      <c r="A20" s="156"/>
      <c r="B20" s="156"/>
      <c r="C20" s="156"/>
      <c r="D20" s="156" t="s">
        <v>69</v>
      </c>
      <c r="E20" s="156"/>
      <c r="F20" s="167"/>
      <c r="G20" s="159">
        <f>ROUND((SUM(L16:L19))/1,2)</f>
        <v>0</v>
      </c>
      <c r="H20" s="159">
        <f>ROUND((SUM(M16:M19))/1,2)</f>
        <v>0</v>
      </c>
      <c r="I20" s="159">
        <f>ROUND((SUM(I16:I19))/1,2)</f>
        <v>0</v>
      </c>
      <c r="J20" s="156"/>
      <c r="K20" s="156"/>
      <c r="L20" s="156">
        <f>ROUND((SUM(L16:L19))/1,2)</f>
        <v>0</v>
      </c>
      <c r="M20" s="156">
        <f>ROUND((SUM(M16:M19))/1,2)</f>
        <v>0</v>
      </c>
      <c r="N20" s="156"/>
      <c r="O20" s="156"/>
      <c r="P20" s="174">
        <f>ROUND((SUM(P16:P19))/1,2)</f>
        <v>12.2</v>
      </c>
      <c r="Q20" s="153"/>
      <c r="R20" s="153"/>
      <c r="S20" s="174">
        <f>ROUND((SUM(S16:S19))/1,2)</f>
        <v>0</v>
      </c>
      <c r="T20" s="153"/>
      <c r="U20" s="153"/>
      <c r="V20" s="153"/>
      <c r="W20" s="153"/>
      <c r="X20" s="153"/>
      <c r="Y20" s="153"/>
      <c r="Z20" s="153"/>
    </row>
    <row r="21" spans="1:26" x14ac:dyDescent="0.25">
      <c r="A21" s="1"/>
      <c r="B21" s="1"/>
      <c r="C21" s="1"/>
      <c r="D21" s="1"/>
      <c r="E21" s="1"/>
      <c r="F21" s="163"/>
      <c r="G21" s="149"/>
      <c r="H21" s="149"/>
      <c r="I21" s="149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56"/>
      <c r="B22" s="156"/>
      <c r="C22" s="156"/>
      <c r="D22" s="156" t="s">
        <v>135</v>
      </c>
      <c r="E22" s="156"/>
      <c r="F22" s="167"/>
      <c r="G22" s="157"/>
      <c r="H22" s="157"/>
      <c r="I22" s="157"/>
      <c r="J22" s="156"/>
      <c r="K22" s="156"/>
      <c r="L22" s="156"/>
      <c r="M22" s="156"/>
      <c r="N22" s="156"/>
      <c r="O22" s="156"/>
      <c r="P22" s="156"/>
      <c r="Q22" s="153"/>
      <c r="R22" s="153"/>
      <c r="S22" s="156"/>
      <c r="T22" s="153"/>
      <c r="U22" s="153"/>
      <c r="V22" s="153"/>
      <c r="W22" s="153"/>
      <c r="X22" s="153"/>
      <c r="Y22" s="153"/>
      <c r="Z22" s="153"/>
    </row>
    <row r="23" spans="1:26" ht="24.95" customHeight="1" x14ac:dyDescent="0.25">
      <c r="A23" s="171"/>
      <c r="B23" s="168" t="s">
        <v>199</v>
      </c>
      <c r="C23" s="172" t="s">
        <v>235</v>
      </c>
      <c r="D23" s="168" t="s">
        <v>236</v>
      </c>
      <c r="E23" s="168" t="s">
        <v>196</v>
      </c>
      <c r="F23" s="169">
        <v>56</v>
      </c>
      <c r="G23" s="170">
        <v>0</v>
      </c>
      <c r="H23" s="170"/>
      <c r="I23" s="170">
        <f>ROUND(F23*(G23+H23),2)</f>
        <v>0</v>
      </c>
      <c r="J23" s="168">
        <f>ROUND(F23*(N23),2)</f>
        <v>0</v>
      </c>
      <c r="K23" s="1">
        <f>ROUND(F23*(O23),2)</f>
        <v>0</v>
      </c>
      <c r="L23" s="1">
        <f>ROUND(F23*(G23),2)</f>
        <v>0</v>
      </c>
      <c r="M23" s="1">
        <f>ROUND(F23*(H23),2)</f>
        <v>0</v>
      </c>
      <c r="N23" s="1">
        <v>0</v>
      </c>
      <c r="O23" s="1"/>
      <c r="P23" s="167">
        <f>ROUND(F23*(R23),3)</f>
        <v>0.39300000000000002</v>
      </c>
      <c r="Q23" s="173"/>
      <c r="R23" s="173">
        <v>7.0200000000000002E-3</v>
      </c>
      <c r="S23" s="167"/>
      <c r="Z23">
        <v>0</v>
      </c>
    </row>
    <row r="24" spans="1:26" x14ac:dyDescent="0.25">
      <c r="A24" s="156"/>
      <c r="B24" s="156"/>
      <c r="C24" s="156"/>
      <c r="D24" s="156" t="s">
        <v>135</v>
      </c>
      <c r="E24" s="156"/>
      <c r="F24" s="167"/>
      <c r="G24" s="159">
        <f>ROUND((SUM(L22:L23))/1,2)</f>
        <v>0</v>
      </c>
      <c r="H24" s="159">
        <f>ROUND((SUM(M22:M23))/1,2)</f>
        <v>0</v>
      </c>
      <c r="I24" s="159">
        <f>ROUND((SUM(I22:I23))/1,2)</f>
        <v>0</v>
      </c>
      <c r="J24" s="156"/>
      <c r="K24" s="156"/>
      <c r="L24" s="156">
        <f>ROUND((SUM(L22:L23))/1,2)</f>
        <v>0</v>
      </c>
      <c r="M24" s="156">
        <f>ROUND((SUM(M22:M23))/1,2)</f>
        <v>0</v>
      </c>
      <c r="N24" s="156"/>
      <c r="O24" s="156"/>
      <c r="P24" s="174">
        <f>ROUND((SUM(P22:P23))/1,2)</f>
        <v>0.39</v>
      </c>
      <c r="Q24" s="153"/>
      <c r="R24" s="153"/>
      <c r="S24" s="174">
        <f>ROUND((SUM(S22:S23))/1,2)</f>
        <v>0</v>
      </c>
      <c r="T24" s="153"/>
      <c r="U24" s="153"/>
      <c r="V24" s="153"/>
      <c r="W24" s="153"/>
      <c r="X24" s="153"/>
      <c r="Y24" s="153"/>
      <c r="Z24" s="153"/>
    </row>
    <row r="25" spans="1:26" x14ac:dyDescent="0.25">
      <c r="A25" s="1"/>
      <c r="B25" s="1"/>
      <c r="C25" s="1"/>
      <c r="D25" s="1"/>
      <c r="E25" s="1"/>
      <c r="F25" s="163"/>
      <c r="G25" s="149"/>
      <c r="H25" s="149"/>
      <c r="I25" s="149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56"/>
      <c r="B26" s="156"/>
      <c r="C26" s="156"/>
      <c r="D26" s="156" t="s">
        <v>73</v>
      </c>
      <c r="E26" s="156"/>
      <c r="F26" s="167"/>
      <c r="G26" s="157"/>
      <c r="H26" s="157"/>
      <c r="I26" s="157"/>
      <c r="J26" s="156"/>
      <c r="K26" s="156"/>
      <c r="L26" s="156"/>
      <c r="M26" s="156"/>
      <c r="N26" s="156"/>
      <c r="O26" s="156"/>
      <c r="P26" s="156"/>
      <c r="Q26" s="153"/>
      <c r="R26" s="153"/>
      <c r="S26" s="156"/>
      <c r="T26" s="153"/>
      <c r="U26" s="153"/>
      <c r="V26" s="153"/>
      <c r="W26" s="153"/>
      <c r="X26" s="153"/>
      <c r="Y26" s="153"/>
      <c r="Z26" s="153"/>
    </row>
    <row r="27" spans="1:26" ht="24.95" customHeight="1" x14ac:dyDescent="0.25">
      <c r="A27" s="171"/>
      <c r="B27" s="168" t="s">
        <v>199</v>
      </c>
      <c r="C27" s="172" t="s">
        <v>237</v>
      </c>
      <c r="D27" s="168" t="s">
        <v>238</v>
      </c>
      <c r="E27" s="168" t="s">
        <v>130</v>
      </c>
      <c r="F27" s="169">
        <v>12.589956000000001</v>
      </c>
      <c r="G27" s="170">
        <v>0</v>
      </c>
      <c r="H27" s="170"/>
      <c r="I27" s="170">
        <f>ROUND(F27*(G27+H27),2)</f>
        <v>0</v>
      </c>
      <c r="J27" s="168">
        <f>ROUND(F27*(N27),2)</f>
        <v>0</v>
      </c>
      <c r="K27" s="1">
        <f>ROUND(F27*(O27),2)</f>
        <v>0</v>
      </c>
      <c r="L27" s="1">
        <f>ROUND(F27*(G27),2)</f>
        <v>0</v>
      </c>
      <c r="M27" s="1">
        <f>ROUND(F27*(H27),2)</f>
        <v>0</v>
      </c>
      <c r="N27" s="1">
        <v>0</v>
      </c>
      <c r="O27" s="1"/>
      <c r="P27" s="167"/>
      <c r="Q27" s="173"/>
      <c r="R27" s="173"/>
      <c r="S27" s="167"/>
      <c r="Z27">
        <v>0</v>
      </c>
    </row>
    <row r="28" spans="1:26" x14ac:dyDescent="0.25">
      <c r="A28" s="156"/>
      <c r="B28" s="156"/>
      <c r="C28" s="156"/>
      <c r="D28" s="156" t="s">
        <v>73</v>
      </c>
      <c r="E28" s="156"/>
      <c r="F28" s="167"/>
      <c r="G28" s="159">
        <f>ROUND((SUM(L26:L27))/1,2)</f>
        <v>0</v>
      </c>
      <c r="H28" s="159">
        <f>ROUND((SUM(M26:M27))/1,2)</f>
        <v>0</v>
      </c>
      <c r="I28" s="159">
        <f>ROUND((SUM(I26:I27))/1,2)</f>
        <v>0</v>
      </c>
      <c r="J28" s="156"/>
      <c r="K28" s="156"/>
      <c r="L28" s="156">
        <f>ROUND((SUM(L26:L27))/1,2)</f>
        <v>0</v>
      </c>
      <c r="M28" s="156">
        <f>ROUND((SUM(M26:M27))/1,2)</f>
        <v>0</v>
      </c>
      <c r="N28" s="156"/>
      <c r="O28" s="156"/>
      <c r="P28" s="174">
        <f>ROUND((SUM(P26:P27))/1,2)</f>
        <v>0</v>
      </c>
      <c r="Q28" s="153"/>
      <c r="R28" s="153"/>
      <c r="S28" s="174">
        <f>ROUND((SUM(S26:S27))/1,2)</f>
        <v>0</v>
      </c>
      <c r="T28" s="153"/>
      <c r="U28" s="153"/>
      <c r="V28" s="153"/>
      <c r="W28" s="153"/>
      <c r="X28" s="153"/>
      <c r="Y28" s="153"/>
      <c r="Z28" s="153"/>
    </row>
    <row r="29" spans="1:26" x14ac:dyDescent="0.25">
      <c r="A29" s="1"/>
      <c r="B29" s="1"/>
      <c r="C29" s="1"/>
      <c r="D29" s="1"/>
      <c r="E29" s="1"/>
      <c r="F29" s="163"/>
      <c r="G29" s="149"/>
      <c r="H29" s="149"/>
      <c r="I29" s="149"/>
      <c r="J29" s="1"/>
      <c r="K29" s="1"/>
      <c r="L29" s="1"/>
      <c r="M29" s="1"/>
      <c r="N29" s="1"/>
      <c r="O29" s="1"/>
      <c r="P29" s="1"/>
      <c r="S29" s="1"/>
    </row>
    <row r="30" spans="1:26" x14ac:dyDescent="0.25">
      <c r="A30" s="156"/>
      <c r="B30" s="156"/>
      <c r="C30" s="156"/>
      <c r="D30" s="2" t="s">
        <v>67</v>
      </c>
      <c r="E30" s="156"/>
      <c r="F30" s="167"/>
      <c r="G30" s="159">
        <f>ROUND((SUM(L9:L29))/2,2)</f>
        <v>0</v>
      </c>
      <c r="H30" s="159">
        <f>ROUND((SUM(M9:M29))/2,2)</f>
        <v>0</v>
      </c>
      <c r="I30" s="159">
        <f>ROUND((SUM(I9:I29))/2,2)</f>
        <v>0</v>
      </c>
      <c r="J30" s="157"/>
      <c r="K30" s="156"/>
      <c r="L30" s="157">
        <f>ROUND((SUM(L9:L29))/2,2)</f>
        <v>0</v>
      </c>
      <c r="M30" s="157">
        <f>ROUND((SUM(M9:M29))/2,2)</f>
        <v>0</v>
      </c>
      <c r="N30" s="156"/>
      <c r="O30" s="156"/>
      <c r="P30" s="174">
        <f>ROUND((SUM(P9:P29))/2,2)</f>
        <v>12.59</v>
      </c>
      <c r="S30" s="174">
        <f>ROUND((SUM(S9:S29))/2,2)</f>
        <v>0</v>
      </c>
    </row>
    <row r="31" spans="1:26" x14ac:dyDescent="0.25">
      <c r="A31" s="1"/>
      <c r="B31" s="1"/>
      <c r="C31" s="1"/>
      <c r="D31" s="1"/>
      <c r="E31" s="1"/>
      <c r="F31" s="163"/>
      <c r="G31" s="149"/>
      <c r="H31" s="149"/>
      <c r="I31" s="149"/>
      <c r="J31" s="1"/>
      <c r="K31" s="1"/>
      <c r="L31" s="1"/>
      <c r="M31" s="1"/>
      <c r="N31" s="1"/>
      <c r="O31" s="1"/>
      <c r="P31" s="1"/>
      <c r="S31" s="1"/>
    </row>
    <row r="32" spans="1:26" x14ac:dyDescent="0.25">
      <c r="A32" s="156"/>
      <c r="B32" s="156"/>
      <c r="C32" s="156"/>
      <c r="D32" s="2" t="s">
        <v>74</v>
      </c>
      <c r="E32" s="156"/>
      <c r="F32" s="167"/>
      <c r="G32" s="157"/>
      <c r="H32" s="157"/>
      <c r="I32" s="157"/>
      <c r="J32" s="156"/>
      <c r="K32" s="156"/>
      <c r="L32" s="156"/>
      <c r="M32" s="156"/>
      <c r="N32" s="156"/>
      <c r="O32" s="156"/>
      <c r="P32" s="156"/>
      <c r="Q32" s="153"/>
      <c r="R32" s="153"/>
      <c r="S32" s="156"/>
      <c r="T32" s="153"/>
      <c r="U32" s="153"/>
      <c r="V32" s="153"/>
      <c r="W32" s="153"/>
      <c r="X32" s="153"/>
      <c r="Y32" s="153"/>
      <c r="Z32" s="153"/>
    </row>
    <row r="33" spans="1:26" x14ac:dyDescent="0.25">
      <c r="A33" s="156"/>
      <c r="B33" s="156"/>
      <c r="C33" s="156"/>
      <c r="D33" s="156" t="s">
        <v>75</v>
      </c>
      <c r="E33" s="156"/>
      <c r="F33" s="167"/>
      <c r="G33" s="157"/>
      <c r="H33" s="157"/>
      <c r="I33" s="157"/>
      <c r="J33" s="156"/>
      <c r="K33" s="156"/>
      <c r="L33" s="156"/>
      <c r="M33" s="156"/>
      <c r="N33" s="156"/>
      <c r="O33" s="156"/>
      <c r="P33" s="156"/>
      <c r="Q33" s="153"/>
      <c r="R33" s="153"/>
      <c r="S33" s="156"/>
      <c r="T33" s="153"/>
      <c r="U33" s="153"/>
      <c r="V33" s="153"/>
      <c r="W33" s="153"/>
      <c r="X33" s="153"/>
      <c r="Y33" s="153"/>
      <c r="Z33" s="153"/>
    </row>
    <row r="34" spans="1:26" ht="24.95" customHeight="1" x14ac:dyDescent="0.25">
      <c r="A34" s="171"/>
      <c r="B34" s="168" t="s">
        <v>218</v>
      </c>
      <c r="C34" s="172" t="s">
        <v>239</v>
      </c>
      <c r="D34" s="168" t="s">
        <v>240</v>
      </c>
      <c r="E34" s="168" t="s">
        <v>115</v>
      </c>
      <c r="F34" s="169">
        <v>157</v>
      </c>
      <c r="G34" s="170">
        <v>0</v>
      </c>
      <c r="H34" s="170"/>
      <c r="I34" s="170">
        <f>ROUND(F34*(G34+H34),2)</f>
        <v>0</v>
      </c>
      <c r="J34" s="168">
        <f>ROUND(F34*(N34),2)</f>
        <v>0</v>
      </c>
      <c r="K34" s="1">
        <f>ROUND(F34*(O34),2)</f>
        <v>0</v>
      </c>
      <c r="L34" s="1">
        <f>ROUND(F34*(G34),2)</f>
        <v>0</v>
      </c>
      <c r="M34" s="1">
        <f>ROUND(F34*(H34),2)</f>
        <v>0</v>
      </c>
      <c r="N34" s="1">
        <v>0</v>
      </c>
      <c r="O34" s="1"/>
      <c r="P34" s="167"/>
      <c r="Q34" s="173"/>
      <c r="R34" s="173"/>
      <c r="S34" s="167"/>
      <c r="Z34">
        <v>0</v>
      </c>
    </row>
    <row r="35" spans="1:26" ht="24.95" customHeight="1" x14ac:dyDescent="0.25">
      <c r="A35" s="171"/>
      <c r="B35" s="168" t="s">
        <v>218</v>
      </c>
      <c r="C35" s="172" t="s">
        <v>241</v>
      </c>
      <c r="D35" s="168" t="s">
        <v>242</v>
      </c>
      <c r="E35" s="168" t="s">
        <v>196</v>
      </c>
      <c r="F35" s="169">
        <v>1</v>
      </c>
      <c r="G35" s="170">
        <v>0</v>
      </c>
      <c r="H35" s="170"/>
      <c r="I35" s="170">
        <f>ROUND(F35*(G35+H35),2)</f>
        <v>0</v>
      </c>
      <c r="J35" s="168">
        <f>ROUND(F35*(N35),2)</f>
        <v>0</v>
      </c>
      <c r="K35" s="1">
        <f>ROUND(F35*(O35),2)</f>
        <v>0</v>
      </c>
      <c r="L35" s="1">
        <f>ROUND(F35*(G35),2)</f>
        <v>0</v>
      </c>
      <c r="M35" s="1">
        <f>ROUND(F35*(H35),2)</f>
        <v>0</v>
      </c>
      <c r="N35" s="1">
        <v>0</v>
      </c>
      <c r="O35" s="1"/>
      <c r="P35" s="167"/>
      <c r="Q35" s="173"/>
      <c r="R35" s="173"/>
      <c r="S35" s="167"/>
      <c r="Z35">
        <v>0</v>
      </c>
    </row>
    <row r="36" spans="1:26" ht="24.95" customHeight="1" x14ac:dyDescent="0.25">
      <c r="A36" s="171"/>
      <c r="B36" s="168" t="s">
        <v>218</v>
      </c>
      <c r="C36" s="172" t="s">
        <v>222</v>
      </c>
      <c r="D36" s="168" t="s">
        <v>223</v>
      </c>
      <c r="E36" s="168" t="s">
        <v>211</v>
      </c>
      <c r="F36" s="169">
        <v>1</v>
      </c>
      <c r="G36" s="170">
        <v>0</v>
      </c>
      <c r="H36" s="170"/>
      <c r="I36" s="170">
        <f>ROUND(F36*(G36+H36),2)</f>
        <v>0</v>
      </c>
      <c r="J36" s="168">
        <f>ROUND(F36*(N36),2)</f>
        <v>0</v>
      </c>
      <c r="K36" s="1">
        <f>ROUND(F36*(O36),2)</f>
        <v>0</v>
      </c>
      <c r="L36" s="1">
        <f>ROUND(F36*(G36),2)</f>
        <v>0</v>
      </c>
      <c r="M36" s="1">
        <f>ROUND(F36*(H36),2)</f>
        <v>0</v>
      </c>
      <c r="N36" s="1">
        <v>0</v>
      </c>
      <c r="O36" s="1"/>
      <c r="P36" s="167"/>
      <c r="Q36" s="173"/>
      <c r="R36" s="173"/>
      <c r="S36" s="167"/>
      <c r="Z36">
        <v>0</v>
      </c>
    </row>
    <row r="37" spans="1:26" ht="24.95" customHeight="1" x14ac:dyDescent="0.25">
      <c r="A37" s="171"/>
      <c r="B37" s="168" t="s">
        <v>243</v>
      </c>
      <c r="C37" s="172" t="s">
        <v>244</v>
      </c>
      <c r="D37" s="168" t="s">
        <v>245</v>
      </c>
      <c r="E37" s="168" t="s">
        <v>123</v>
      </c>
      <c r="F37" s="169">
        <v>54</v>
      </c>
      <c r="G37" s="170"/>
      <c r="H37" s="170">
        <v>0</v>
      </c>
      <c r="I37" s="170">
        <f>ROUND(F37*(G37+H37),2)</f>
        <v>0</v>
      </c>
      <c r="J37" s="168">
        <f>ROUND(F37*(N37),2)</f>
        <v>0</v>
      </c>
      <c r="K37" s="1">
        <f>ROUND(F37*(O37),2)</f>
        <v>0</v>
      </c>
      <c r="L37" s="1">
        <f>ROUND(F37*(G37),2)</f>
        <v>0</v>
      </c>
      <c r="M37" s="1">
        <f>ROUND(F37*(H37),2)</f>
        <v>0</v>
      </c>
      <c r="N37" s="1">
        <v>0</v>
      </c>
      <c r="O37" s="1"/>
      <c r="P37" s="167"/>
      <c r="Q37" s="173"/>
      <c r="R37" s="173"/>
      <c r="S37" s="167"/>
      <c r="Z37">
        <v>0</v>
      </c>
    </row>
    <row r="38" spans="1:26" ht="24.95" customHeight="1" x14ac:dyDescent="0.25">
      <c r="A38" s="171"/>
      <c r="B38" s="168" t="s">
        <v>243</v>
      </c>
      <c r="C38" s="172" t="s">
        <v>246</v>
      </c>
      <c r="D38" s="168" t="s">
        <v>247</v>
      </c>
      <c r="E38" s="168" t="s">
        <v>123</v>
      </c>
      <c r="F38" s="169">
        <v>16</v>
      </c>
      <c r="G38" s="170"/>
      <c r="H38" s="170">
        <v>0</v>
      </c>
      <c r="I38" s="170">
        <f>ROUND(F38*(G38+H38),2)</f>
        <v>0</v>
      </c>
      <c r="J38" s="168">
        <f>ROUND(F38*(N38),2)</f>
        <v>0</v>
      </c>
      <c r="K38" s="1">
        <f>ROUND(F38*(O38),2)</f>
        <v>0</v>
      </c>
      <c r="L38" s="1">
        <f>ROUND(F38*(G38),2)</f>
        <v>0</v>
      </c>
      <c r="M38" s="1">
        <f>ROUND(F38*(H38),2)</f>
        <v>0</v>
      </c>
      <c r="N38" s="1">
        <v>0</v>
      </c>
      <c r="O38" s="1"/>
      <c r="P38" s="167"/>
      <c r="Q38" s="173"/>
      <c r="R38" s="173"/>
      <c r="S38" s="167"/>
      <c r="Z38">
        <v>0</v>
      </c>
    </row>
    <row r="39" spans="1:26" ht="24.95" customHeight="1" x14ac:dyDescent="0.25">
      <c r="A39" s="171"/>
      <c r="B39" s="168" t="s">
        <v>243</v>
      </c>
      <c r="C39" s="172" t="s">
        <v>248</v>
      </c>
      <c r="D39" s="168" t="s">
        <v>249</v>
      </c>
      <c r="E39" s="168" t="s">
        <v>115</v>
      </c>
      <c r="F39" s="169">
        <v>160</v>
      </c>
      <c r="G39" s="170"/>
      <c r="H39" s="170">
        <v>0</v>
      </c>
      <c r="I39" s="170">
        <f>ROUND(F39*(G39+H39),2)</f>
        <v>0</v>
      </c>
      <c r="J39" s="168">
        <f>ROUND(F39*(N39),2)</f>
        <v>0</v>
      </c>
      <c r="K39" s="1">
        <f>ROUND(F39*(O39),2)</f>
        <v>0</v>
      </c>
      <c r="L39" s="1">
        <f>ROUND(F39*(G39),2)</f>
        <v>0</v>
      </c>
      <c r="M39" s="1">
        <f>ROUND(F39*(H39),2)</f>
        <v>0</v>
      </c>
      <c r="N39" s="1">
        <v>0</v>
      </c>
      <c r="O39" s="1"/>
      <c r="P39" s="167"/>
      <c r="Q39" s="173"/>
      <c r="R39" s="173"/>
      <c r="S39" s="167"/>
      <c r="Z39">
        <v>0</v>
      </c>
    </row>
    <row r="40" spans="1:26" ht="24.95" customHeight="1" x14ac:dyDescent="0.25">
      <c r="A40" s="171"/>
      <c r="B40" s="168" t="s">
        <v>243</v>
      </c>
      <c r="C40" s="172" t="s">
        <v>250</v>
      </c>
      <c r="D40" s="168" t="s">
        <v>251</v>
      </c>
      <c r="E40" s="168" t="s">
        <v>123</v>
      </c>
      <c r="F40" s="169">
        <v>1</v>
      </c>
      <c r="G40" s="170"/>
      <c r="H40" s="170">
        <v>0</v>
      </c>
      <c r="I40" s="170">
        <f>ROUND(F40*(G40+H40),2)</f>
        <v>0</v>
      </c>
      <c r="J40" s="168">
        <f>ROUND(F40*(N40),2)</f>
        <v>0</v>
      </c>
      <c r="K40" s="1">
        <f>ROUND(F40*(O40),2)</f>
        <v>0</v>
      </c>
      <c r="L40" s="1">
        <f>ROUND(F40*(G40),2)</f>
        <v>0</v>
      </c>
      <c r="M40" s="1">
        <f>ROUND(F40*(H40),2)</f>
        <v>0</v>
      </c>
      <c r="N40" s="1">
        <v>0</v>
      </c>
      <c r="O40" s="1"/>
      <c r="P40" s="167"/>
      <c r="Q40" s="173"/>
      <c r="R40" s="173"/>
      <c r="S40" s="167"/>
      <c r="Z40">
        <v>0</v>
      </c>
    </row>
    <row r="41" spans="1:26" ht="24.95" customHeight="1" x14ac:dyDescent="0.25">
      <c r="A41" s="171"/>
      <c r="B41" s="168" t="s">
        <v>243</v>
      </c>
      <c r="C41" s="172" t="s">
        <v>252</v>
      </c>
      <c r="D41" s="168" t="s">
        <v>253</v>
      </c>
      <c r="E41" s="168" t="s">
        <v>123</v>
      </c>
      <c r="F41" s="169">
        <v>16</v>
      </c>
      <c r="G41" s="170"/>
      <c r="H41" s="170">
        <v>0</v>
      </c>
      <c r="I41" s="170">
        <f>ROUND(F41*(G41+H41),2)</f>
        <v>0</v>
      </c>
      <c r="J41" s="168">
        <f>ROUND(F41*(N41),2)</f>
        <v>0</v>
      </c>
      <c r="K41" s="1">
        <f>ROUND(F41*(O41),2)</f>
        <v>0</v>
      </c>
      <c r="L41" s="1">
        <f>ROUND(F41*(G41),2)</f>
        <v>0</v>
      </c>
      <c r="M41" s="1">
        <f>ROUND(F41*(H41),2)</f>
        <v>0</v>
      </c>
      <c r="N41" s="1">
        <v>0</v>
      </c>
      <c r="O41" s="1"/>
      <c r="P41" s="167"/>
      <c r="Q41" s="173"/>
      <c r="R41" s="173"/>
      <c r="S41" s="167"/>
      <c r="Z41">
        <v>0</v>
      </c>
    </row>
    <row r="42" spans="1:26" ht="24.95" customHeight="1" x14ac:dyDescent="0.25">
      <c r="A42" s="171"/>
      <c r="B42" s="168" t="s">
        <v>243</v>
      </c>
      <c r="C42" s="172" t="s">
        <v>254</v>
      </c>
      <c r="D42" s="168" t="s">
        <v>255</v>
      </c>
      <c r="E42" s="168" t="s">
        <v>123</v>
      </c>
      <c r="F42" s="169">
        <v>702</v>
      </c>
      <c r="G42" s="170"/>
      <c r="H42" s="170">
        <v>0</v>
      </c>
      <c r="I42" s="170">
        <f>ROUND(F42*(G42+H42),2)</f>
        <v>0</v>
      </c>
      <c r="J42" s="168">
        <f>ROUND(F42*(N42),2)</f>
        <v>0</v>
      </c>
      <c r="K42" s="1">
        <f>ROUND(F42*(O42),2)</f>
        <v>0</v>
      </c>
      <c r="L42" s="1">
        <f>ROUND(F42*(G42),2)</f>
        <v>0</v>
      </c>
      <c r="M42" s="1">
        <f>ROUND(F42*(H42),2)</f>
        <v>0</v>
      </c>
      <c r="N42" s="1">
        <v>0</v>
      </c>
      <c r="O42" s="1"/>
      <c r="P42" s="167"/>
      <c r="Q42" s="173"/>
      <c r="R42" s="173"/>
      <c r="S42" s="167"/>
      <c r="Z42">
        <v>0</v>
      </c>
    </row>
    <row r="43" spans="1:26" ht="24.95" customHeight="1" x14ac:dyDescent="0.25">
      <c r="A43" s="171"/>
      <c r="B43" s="168" t="s">
        <v>243</v>
      </c>
      <c r="C43" s="172" t="s">
        <v>256</v>
      </c>
      <c r="D43" s="168" t="s">
        <v>257</v>
      </c>
      <c r="E43" s="168" t="s">
        <v>115</v>
      </c>
      <c r="F43" s="169">
        <v>471</v>
      </c>
      <c r="G43" s="170"/>
      <c r="H43" s="170">
        <v>0</v>
      </c>
      <c r="I43" s="170">
        <f>ROUND(F43*(G43+H43),2)</f>
        <v>0</v>
      </c>
      <c r="J43" s="168">
        <f>ROUND(F43*(N43),2)</f>
        <v>0</v>
      </c>
      <c r="K43" s="1">
        <f>ROUND(F43*(O43),2)</f>
        <v>0</v>
      </c>
      <c r="L43" s="1">
        <f>ROUND(F43*(G43),2)</f>
        <v>0</v>
      </c>
      <c r="M43" s="1">
        <f>ROUND(F43*(H43),2)</f>
        <v>0</v>
      </c>
      <c r="N43" s="1">
        <v>0</v>
      </c>
      <c r="O43" s="1"/>
      <c r="P43" s="167"/>
      <c r="Q43" s="173"/>
      <c r="R43" s="173"/>
      <c r="S43" s="167"/>
      <c r="Z43">
        <v>0</v>
      </c>
    </row>
    <row r="44" spans="1:26" x14ac:dyDescent="0.25">
      <c r="A44" s="156"/>
      <c r="B44" s="156"/>
      <c r="C44" s="156"/>
      <c r="D44" s="156" t="s">
        <v>75</v>
      </c>
      <c r="E44" s="156"/>
      <c r="F44" s="167"/>
      <c r="G44" s="159">
        <f>ROUND((SUM(L33:L43))/1,2)</f>
        <v>0</v>
      </c>
      <c r="H44" s="159">
        <f>ROUND((SUM(M33:M43))/1,2)</f>
        <v>0</v>
      </c>
      <c r="I44" s="159">
        <f>ROUND((SUM(I33:I43))/1,2)</f>
        <v>0</v>
      </c>
      <c r="J44" s="156"/>
      <c r="K44" s="156"/>
      <c r="L44" s="156">
        <f>ROUND((SUM(L33:L43))/1,2)</f>
        <v>0</v>
      </c>
      <c r="M44" s="156">
        <f>ROUND((SUM(M33:M43))/1,2)</f>
        <v>0</v>
      </c>
      <c r="N44" s="156"/>
      <c r="O44" s="156"/>
      <c r="P44" s="174">
        <f>ROUND((SUM(P33:P43))/1,2)</f>
        <v>0</v>
      </c>
      <c r="S44" s="167">
        <f>ROUND((SUM(S33:S43))/1,2)</f>
        <v>0</v>
      </c>
    </row>
    <row r="45" spans="1:26" x14ac:dyDescent="0.25">
      <c r="A45" s="1"/>
      <c r="B45" s="1"/>
      <c r="C45" s="1"/>
      <c r="D45" s="1"/>
      <c r="E45" s="1"/>
      <c r="F45" s="163"/>
      <c r="G45" s="149"/>
      <c r="H45" s="149"/>
      <c r="I45" s="149"/>
      <c r="J45" s="1"/>
      <c r="K45" s="1"/>
      <c r="L45" s="1"/>
      <c r="M45" s="1"/>
      <c r="N45" s="1"/>
      <c r="O45" s="1"/>
      <c r="P45" s="1"/>
      <c r="S45" s="1"/>
    </row>
    <row r="46" spans="1:26" x14ac:dyDescent="0.25">
      <c r="A46" s="156"/>
      <c r="B46" s="156"/>
      <c r="C46" s="156"/>
      <c r="D46" s="2" t="s">
        <v>74</v>
      </c>
      <c r="E46" s="156"/>
      <c r="F46" s="167"/>
      <c r="G46" s="159">
        <f>ROUND((SUM(L32:L45))/2,2)</f>
        <v>0</v>
      </c>
      <c r="H46" s="159">
        <f>ROUND((SUM(M32:M45))/2,2)</f>
        <v>0</v>
      </c>
      <c r="I46" s="159">
        <f>ROUND((SUM(I32:I45))/2,2)</f>
        <v>0</v>
      </c>
      <c r="J46" s="156"/>
      <c r="K46" s="156"/>
      <c r="L46" s="156">
        <f>ROUND((SUM(L32:L45))/2,2)</f>
        <v>0</v>
      </c>
      <c r="M46" s="156">
        <f>ROUND((SUM(M32:M45))/2,2)</f>
        <v>0</v>
      </c>
      <c r="N46" s="156"/>
      <c r="O46" s="156"/>
      <c r="P46" s="174">
        <f>ROUND((SUM(P32:P45))/2,2)</f>
        <v>0</v>
      </c>
      <c r="S46" s="174">
        <f>ROUND((SUM(S32:S45))/2,2)</f>
        <v>0</v>
      </c>
    </row>
    <row r="47" spans="1:26" x14ac:dyDescent="0.25">
      <c r="A47" s="175"/>
      <c r="B47" s="175"/>
      <c r="C47" s="175"/>
      <c r="D47" s="175" t="s">
        <v>76</v>
      </c>
      <c r="E47" s="175"/>
      <c r="F47" s="176"/>
      <c r="G47" s="177">
        <f>ROUND((SUM(L9:L46))/3,2)</f>
        <v>0</v>
      </c>
      <c r="H47" s="177">
        <f>ROUND((SUM(M9:M46))/3,2)</f>
        <v>0</v>
      </c>
      <c r="I47" s="177">
        <f>ROUND((SUM(I9:I46))/3,2)</f>
        <v>0</v>
      </c>
      <c r="J47" s="175"/>
      <c r="K47" s="175">
        <f>ROUND((SUM(K9:K46))/3,2)</f>
        <v>0</v>
      </c>
      <c r="L47" s="175">
        <f>ROUND((SUM(L9:L46))/3,2)</f>
        <v>0</v>
      </c>
      <c r="M47" s="175">
        <f>ROUND((SUM(M9:M46))/3,2)</f>
        <v>0</v>
      </c>
      <c r="N47" s="175"/>
      <c r="O47" s="175"/>
      <c r="P47" s="176">
        <f>ROUND((SUM(P9:P46))/3,2)</f>
        <v>12.59</v>
      </c>
      <c r="S47" s="176">
        <f>ROUND((SUM(S9:S46))/3,2)</f>
        <v>0</v>
      </c>
      <c r="Z47">
        <f>(SUM(Z9:Z46))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SKLADOVÁ HALA S KOMPOSTOVISKOM V OBCI KVAKOVCE / SO 03 Oplotenie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J12" sqref="J12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/>
      <c r="H2" s="16"/>
      <c r="I2" s="27"/>
      <c r="J2" s="31"/>
    </row>
    <row r="3" spans="1:23" ht="18" customHeight="1" x14ac:dyDescent="0.25">
      <c r="A3" s="11"/>
      <c r="B3" s="40" t="s">
        <v>258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19</v>
      </c>
      <c r="J4" s="32"/>
    </row>
    <row r="5" spans="1:23" ht="18" customHeight="1" thickBot="1" x14ac:dyDescent="0.3">
      <c r="A5" s="11"/>
      <c r="B5" s="45" t="s">
        <v>20</v>
      </c>
      <c r="C5" s="20"/>
      <c r="D5" s="17"/>
      <c r="E5" s="17"/>
      <c r="F5" s="46" t="s">
        <v>21</v>
      </c>
      <c r="G5" s="17"/>
      <c r="H5" s="17"/>
      <c r="I5" s="44" t="s">
        <v>22</v>
      </c>
      <c r="J5" s="47" t="s">
        <v>23</v>
      </c>
    </row>
    <row r="6" spans="1:23" ht="18" customHeight="1" thickTop="1" x14ac:dyDescent="0.25">
      <c r="A6" s="11"/>
      <c r="B6" s="56" t="s">
        <v>24</v>
      </c>
      <c r="C6" s="52"/>
      <c r="D6" s="53"/>
      <c r="E6" s="53"/>
      <c r="F6" s="53"/>
      <c r="G6" s="57" t="s">
        <v>25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26</v>
      </c>
      <c r="H7" s="18"/>
      <c r="I7" s="29"/>
      <c r="J7" s="50"/>
    </row>
    <row r="8" spans="1:23" ht="18" customHeight="1" x14ac:dyDescent="0.25">
      <c r="A8" s="11"/>
      <c r="B8" s="45" t="s">
        <v>27</v>
      </c>
      <c r="C8" s="20"/>
      <c r="D8" s="17"/>
      <c r="E8" s="17"/>
      <c r="F8" s="17"/>
      <c r="G8" s="46" t="s">
        <v>25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26</v>
      </c>
      <c r="H9" s="17"/>
      <c r="I9" s="28"/>
      <c r="J9" s="32"/>
    </row>
    <row r="10" spans="1:23" ht="18" customHeight="1" x14ac:dyDescent="0.25">
      <c r="A10" s="11"/>
      <c r="B10" s="45" t="s">
        <v>28</v>
      </c>
      <c r="C10" s="20"/>
      <c r="D10" s="17"/>
      <c r="E10" s="17"/>
      <c r="F10" s="17"/>
      <c r="G10" s="46" t="s">
        <v>25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26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29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34</v>
      </c>
      <c r="H15" s="62" t="s">
        <v>35</v>
      </c>
      <c r="I15" s="27"/>
      <c r="J15" s="55"/>
    </row>
    <row r="16" spans="1:23" ht="18" customHeight="1" x14ac:dyDescent="0.25">
      <c r="A16" s="11"/>
      <c r="B16" s="94">
        <v>1</v>
      </c>
      <c r="C16" s="95" t="s">
        <v>30</v>
      </c>
      <c r="D16" s="96">
        <f>'Rekap 197656'!B15</f>
        <v>0</v>
      </c>
      <c r="E16" s="97">
        <f>'Rekap 197656'!C15</f>
        <v>0</v>
      </c>
      <c r="F16" s="106">
        <f>'Rekap 197656'!D15</f>
        <v>0</v>
      </c>
      <c r="G16" s="60">
        <v>6</v>
      </c>
      <c r="H16" s="115" t="s">
        <v>36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31</v>
      </c>
      <c r="D17" s="78"/>
      <c r="E17" s="76"/>
      <c r="F17" s="81"/>
      <c r="G17" s="61">
        <v>7</v>
      </c>
      <c r="H17" s="116" t="s">
        <v>37</v>
      </c>
      <c r="I17" s="129"/>
      <c r="J17" s="127">
        <f>'SO 197656'!Z44</f>
        <v>0</v>
      </c>
    </row>
    <row r="18" spans="1:26" ht="18" customHeight="1" x14ac:dyDescent="0.25">
      <c r="A18" s="11"/>
      <c r="B18" s="68">
        <v>3</v>
      </c>
      <c r="C18" s="72" t="s">
        <v>32</v>
      </c>
      <c r="D18" s="79"/>
      <c r="E18" s="77"/>
      <c r="F18" s="82"/>
      <c r="G18" s="61">
        <v>8</v>
      </c>
      <c r="H18" s="116" t="s">
        <v>38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33</v>
      </c>
      <c r="D20" s="80"/>
      <c r="E20" s="100"/>
      <c r="F20" s="107">
        <f>SUM(F16:F19)</f>
        <v>0</v>
      </c>
      <c r="G20" s="61">
        <v>10</v>
      </c>
      <c r="H20" s="116" t="s">
        <v>33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33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39</v>
      </c>
      <c r="H27" s="104" t="s">
        <v>40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41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42</v>
      </c>
      <c r="I29" s="123">
        <f>J28-SUM('SO 197656'!K9:'SO 197656'!K43)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43</v>
      </c>
      <c r="I30" s="89">
        <f>SUM('SO 197656'!K9:'SO 197656'!K43)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9" width="9.140625" hidden="1"/>
    <col min="27" max="16384" width="9.140625" hidden="1"/>
  </cols>
  <sheetData>
    <row r="1" spans="1:26" x14ac:dyDescent="0.25">
      <c r="A1" s="145" t="s">
        <v>24</v>
      </c>
      <c r="B1" s="144"/>
      <c r="C1" s="144"/>
      <c r="D1" s="145" t="s">
        <v>21</v>
      </c>
      <c r="E1" s="144"/>
      <c r="F1" s="144"/>
      <c r="W1">
        <v>30.126000000000001</v>
      </c>
    </row>
    <row r="2" spans="1:26" x14ac:dyDescent="0.25">
      <c r="A2" s="145" t="s">
        <v>28</v>
      </c>
      <c r="B2" s="144"/>
      <c r="C2" s="144"/>
      <c r="D2" s="145" t="s">
        <v>19</v>
      </c>
      <c r="E2" s="144"/>
      <c r="F2" s="144"/>
    </row>
    <row r="3" spans="1:26" x14ac:dyDescent="0.25">
      <c r="A3" s="145" t="s">
        <v>27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258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33</v>
      </c>
      <c r="E9" s="147" t="s">
        <v>63</v>
      </c>
      <c r="F9" s="147" t="s">
        <v>64</v>
      </c>
    </row>
    <row r="10" spans="1:26" x14ac:dyDescent="0.25">
      <c r="A10" s="154" t="s">
        <v>67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68</v>
      </c>
      <c r="B11" s="157">
        <f>'SO 197656'!L19</f>
        <v>0</v>
      </c>
      <c r="C11" s="157">
        <f>'SO 197656'!M19</f>
        <v>0</v>
      </c>
      <c r="D11" s="157">
        <f>'SO 197656'!I19</f>
        <v>0</v>
      </c>
      <c r="E11" s="158">
        <f>'SO 197656'!P19</f>
        <v>0</v>
      </c>
      <c r="F11" s="158">
        <f>'SO 197656'!S19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70</v>
      </c>
      <c r="B12" s="157">
        <f>'SO 197656'!L28</f>
        <v>0</v>
      </c>
      <c r="C12" s="157">
        <f>'SO 197656'!M28</f>
        <v>0</v>
      </c>
      <c r="D12" s="157">
        <f>'SO 197656'!I28</f>
        <v>0</v>
      </c>
      <c r="E12" s="158">
        <f>'SO 197656'!P28</f>
        <v>352.5</v>
      </c>
      <c r="F12" s="158">
        <f>'SO 197656'!S28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137</v>
      </c>
      <c r="B13" s="157">
        <f>'SO 197656'!L37</f>
        <v>0</v>
      </c>
      <c r="C13" s="157">
        <f>'SO 197656'!M37</f>
        <v>0</v>
      </c>
      <c r="D13" s="157">
        <f>'SO 197656'!I37</f>
        <v>0</v>
      </c>
      <c r="E13" s="158">
        <f>'SO 197656'!P37</f>
        <v>0.05</v>
      </c>
      <c r="F13" s="158">
        <f>'SO 197656'!S37</f>
        <v>25.23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73</v>
      </c>
      <c r="B14" s="157">
        <f>'SO 197656'!L41</f>
        <v>0</v>
      </c>
      <c r="C14" s="157">
        <f>'SO 197656'!M41</f>
        <v>0</v>
      </c>
      <c r="D14" s="157">
        <f>'SO 197656'!I41</f>
        <v>0</v>
      </c>
      <c r="E14" s="158">
        <f>'SO 197656'!P41</f>
        <v>0</v>
      </c>
      <c r="F14" s="158">
        <f>'SO 197656'!S41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2" t="s">
        <v>67</v>
      </c>
      <c r="B15" s="159">
        <f>'SO 197656'!L43</f>
        <v>0</v>
      </c>
      <c r="C15" s="159">
        <f>'SO 197656'!M43</f>
        <v>0</v>
      </c>
      <c r="D15" s="159">
        <f>'SO 197656'!I43</f>
        <v>0</v>
      </c>
      <c r="E15" s="160">
        <f>'SO 197656'!P43</f>
        <v>352.55</v>
      </c>
      <c r="F15" s="160">
        <f>'SO 197656'!S43</f>
        <v>25.23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"/>
      <c r="B16" s="149"/>
      <c r="C16" s="149"/>
      <c r="D16" s="149"/>
      <c r="E16" s="148"/>
      <c r="F16" s="148"/>
    </row>
    <row r="17" spans="1:26" x14ac:dyDescent="0.25">
      <c r="A17" s="2" t="s">
        <v>76</v>
      </c>
      <c r="B17" s="159">
        <f>'SO 197656'!L44</f>
        <v>0</v>
      </c>
      <c r="C17" s="159">
        <f>'SO 197656'!M44</f>
        <v>0</v>
      </c>
      <c r="D17" s="159">
        <f>'SO 197656'!I44</f>
        <v>0</v>
      </c>
      <c r="E17" s="160">
        <f>'SO 197656'!P44</f>
        <v>352.55</v>
      </c>
      <c r="F17" s="160">
        <f>'SO 197656'!S44</f>
        <v>25.23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1"/>
      <c r="B18" s="149"/>
      <c r="C18" s="149"/>
      <c r="D18" s="149"/>
      <c r="E18" s="148"/>
      <c r="F18" s="148"/>
    </row>
    <row r="19" spans="1:26" x14ac:dyDescent="0.25">
      <c r="A19" s="1"/>
      <c r="B19" s="149"/>
      <c r="C19" s="149"/>
      <c r="D19" s="149"/>
      <c r="E19" s="148"/>
      <c r="F19" s="148"/>
    </row>
    <row r="20" spans="1:26" x14ac:dyDescent="0.25">
      <c r="A20" s="1"/>
      <c r="B20" s="149"/>
      <c r="C20" s="149"/>
      <c r="D20" s="149"/>
      <c r="E20" s="148"/>
      <c r="F20" s="148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1"/>
      <c r="B22" s="149"/>
      <c r="C22" s="149"/>
      <c r="D22" s="149"/>
      <c r="E22" s="148"/>
      <c r="F22" s="148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49"/>
      <c r="C60" s="149"/>
      <c r="D60" s="149"/>
      <c r="E60" s="148"/>
      <c r="F60" s="148"/>
    </row>
    <row r="61" spans="1:6" x14ac:dyDescent="0.25">
      <c r="A61" s="1"/>
      <c r="B61" s="149"/>
      <c r="C61" s="149"/>
      <c r="D61" s="149"/>
      <c r="E61" s="148"/>
      <c r="F61" s="148"/>
    </row>
    <row r="62" spans="1:6" x14ac:dyDescent="0.25">
      <c r="A62" s="1"/>
      <c r="B62" s="149"/>
      <c r="C62" s="149"/>
      <c r="D62" s="149"/>
      <c r="E62" s="148"/>
      <c r="F62" s="148"/>
    </row>
    <row r="63" spans="1:6" x14ac:dyDescent="0.25">
      <c r="A63" s="1"/>
      <c r="B63" s="149"/>
      <c r="C63" s="149"/>
      <c r="D63" s="149"/>
      <c r="E63" s="148"/>
      <c r="F63" s="148"/>
    </row>
    <row r="64" spans="1:6" x14ac:dyDescent="0.25">
      <c r="A64" s="1"/>
      <c r="B64" s="149"/>
      <c r="C64" s="149"/>
      <c r="D64" s="149"/>
      <c r="E64" s="148"/>
      <c r="F64" s="148"/>
    </row>
    <row r="65" spans="1:6" x14ac:dyDescent="0.25">
      <c r="A65" s="1"/>
      <c r="B65" s="149"/>
      <c r="C65" s="149"/>
      <c r="D65" s="149"/>
      <c r="E65" s="148"/>
      <c r="F65" s="148"/>
    </row>
    <row r="66" spans="1:6" x14ac:dyDescent="0.25">
      <c r="A66" s="1"/>
      <c r="B66" s="149"/>
      <c r="C66" s="149"/>
      <c r="D66" s="149"/>
      <c r="E66" s="148"/>
      <c r="F66" s="148"/>
    </row>
    <row r="67" spans="1:6" x14ac:dyDescent="0.25">
      <c r="A67" s="1"/>
      <c r="B67" s="149"/>
      <c r="C67" s="149"/>
      <c r="D67" s="149"/>
      <c r="E67" s="148"/>
      <c r="F67" s="148"/>
    </row>
    <row r="68" spans="1:6" x14ac:dyDescent="0.25">
      <c r="A68" s="1"/>
      <c r="B68" s="149"/>
      <c r="C68" s="149"/>
      <c r="D68" s="149"/>
      <c r="E68" s="148"/>
      <c r="F68" s="148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9" width="11.7109375" customWidth="1"/>
    <col min="10" max="15" width="0" hidden="1" customWidth="1"/>
    <col min="16" max="16" width="10.28515625" customWidth="1"/>
    <col min="17" max="18" width="0" hidden="1" customWidth="1"/>
    <col min="19" max="19" width="8.85546875" customWidth="1"/>
    <col min="20" max="26" width="0" hidden="1" customWidth="1"/>
    <col min="27" max="16384" width="9.140625" hidden="1"/>
  </cols>
  <sheetData>
    <row r="1" spans="1:26" x14ac:dyDescent="0.25">
      <c r="A1" s="3"/>
      <c r="B1" s="5" t="s">
        <v>24</v>
      </c>
      <c r="C1" s="3"/>
      <c r="D1" s="3"/>
      <c r="E1" s="5" t="s">
        <v>21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28</v>
      </c>
      <c r="C2" s="3"/>
      <c r="D2" s="3"/>
      <c r="E2" s="5" t="s">
        <v>19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27</v>
      </c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258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77</v>
      </c>
      <c r="B8" s="164" t="s">
        <v>78</v>
      </c>
      <c r="C8" s="164" t="s">
        <v>79</v>
      </c>
      <c r="D8" s="164" t="s">
        <v>80</v>
      </c>
      <c r="E8" s="164" t="s">
        <v>81</v>
      </c>
      <c r="F8" s="164" t="s">
        <v>82</v>
      </c>
      <c r="G8" s="164" t="s">
        <v>56</v>
      </c>
      <c r="H8" s="164" t="s">
        <v>57</v>
      </c>
      <c r="I8" s="164" t="s">
        <v>83</v>
      </c>
      <c r="J8" s="164"/>
      <c r="K8" s="164"/>
      <c r="L8" s="164"/>
      <c r="M8" s="164"/>
      <c r="N8" s="164"/>
      <c r="O8" s="164"/>
      <c r="P8" s="164" t="s">
        <v>84</v>
      </c>
      <c r="Q8" s="161"/>
      <c r="R8" s="161"/>
      <c r="S8" s="164" t="s">
        <v>85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67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68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86</v>
      </c>
      <c r="C11" s="172" t="s">
        <v>259</v>
      </c>
      <c r="D11" s="168" t="s">
        <v>260</v>
      </c>
      <c r="E11" s="168" t="s">
        <v>100</v>
      </c>
      <c r="F11" s="169">
        <v>496</v>
      </c>
      <c r="G11" s="170">
        <v>0</v>
      </c>
      <c r="H11" s="170"/>
      <c r="I11" s="170">
        <f>ROUND(F11*(G11+H11),2)</f>
        <v>0</v>
      </c>
      <c r="J11" s="168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86</v>
      </c>
      <c r="C12" s="172" t="s">
        <v>261</v>
      </c>
      <c r="D12" s="168" t="s">
        <v>262</v>
      </c>
      <c r="E12" s="168" t="s">
        <v>104</v>
      </c>
      <c r="F12" s="169">
        <v>372.5</v>
      </c>
      <c r="G12" s="170">
        <v>0</v>
      </c>
      <c r="H12" s="170"/>
      <c r="I12" s="170">
        <f>ROUND(F12*(G12+H12),2)</f>
        <v>0</v>
      </c>
      <c r="J12" s="168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86</v>
      </c>
      <c r="C13" s="172" t="s">
        <v>263</v>
      </c>
      <c r="D13" s="168" t="s">
        <v>264</v>
      </c>
      <c r="E13" s="168" t="s">
        <v>89</v>
      </c>
      <c r="F13" s="169">
        <v>880</v>
      </c>
      <c r="G13" s="170">
        <v>0</v>
      </c>
      <c r="H13" s="170"/>
      <c r="I13" s="170">
        <f>ROUND(F13*(G13+H13),2)</f>
        <v>0</v>
      </c>
      <c r="J13" s="168">
        <f>ROUND(F13*(N13),2)</f>
        <v>0</v>
      </c>
      <c r="K13" s="1">
        <f>ROUND(F13*(O13),2)</f>
        <v>0</v>
      </c>
      <c r="L13" s="1">
        <f>ROUND(F13*(G13),2)</f>
        <v>0</v>
      </c>
      <c r="M13" s="1">
        <f>ROUND(F13*(H13),2)</f>
        <v>0</v>
      </c>
      <c r="N13" s="1">
        <v>0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86</v>
      </c>
      <c r="C14" s="172" t="s">
        <v>90</v>
      </c>
      <c r="D14" s="168" t="s">
        <v>91</v>
      </c>
      <c r="E14" s="168" t="s">
        <v>89</v>
      </c>
      <c r="F14" s="169">
        <v>293.3</v>
      </c>
      <c r="G14" s="170">
        <v>0</v>
      </c>
      <c r="H14" s="170"/>
      <c r="I14" s="170">
        <f>ROUND(F14*(G14+H14),2)</f>
        <v>0</v>
      </c>
      <c r="J14" s="168">
        <f>ROUND(F14*(N14),2)</f>
        <v>0</v>
      </c>
      <c r="K14" s="1">
        <f>ROUND(F14*(O14),2)</f>
        <v>0</v>
      </c>
      <c r="L14" s="1">
        <f>ROUND(F14*(G14),2)</f>
        <v>0</v>
      </c>
      <c r="M14" s="1">
        <f>ROUND(F14*(H14),2)</f>
        <v>0</v>
      </c>
      <c r="N14" s="1">
        <v>0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86</v>
      </c>
      <c r="C15" s="172" t="s">
        <v>265</v>
      </c>
      <c r="D15" s="168" t="s">
        <v>266</v>
      </c>
      <c r="E15" s="168" t="s">
        <v>89</v>
      </c>
      <c r="F15" s="169">
        <v>13.6</v>
      </c>
      <c r="G15" s="170">
        <v>0</v>
      </c>
      <c r="H15" s="170"/>
      <c r="I15" s="170">
        <f>ROUND(F15*(G15+H15),2)</f>
        <v>0</v>
      </c>
      <c r="J15" s="168">
        <f>ROUND(F15*(N15),2)</f>
        <v>0</v>
      </c>
      <c r="K15" s="1">
        <f>ROUND(F15*(O15),2)</f>
        <v>0</v>
      </c>
      <c r="L15" s="1">
        <f>ROUND(F15*(G15),2)</f>
        <v>0</v>
      </c>
      <c r="M15" s="1">
        <f>ROUND(F15*(H15),2)</f>
        <v>0</v>
      </c>
      <c r="N15" s="1">
        <v>0</v>
      </c>
      <c r="O15" s="1"/>
      <c r="P15" s="167"/>
      <c r="Q15" s="173"/>
      <c r="R15" s="173"/>
      <c r="S15" s="167"/>
      <c r="Z15">
        <v>0</v>
      </c>
    </row>
    <row r="16" spans="1:26" ht="35.1" customHeight="1" x14ac:dyDescent="0.25">
      <c r="A16" s="171"/>
      <c r="B16" s="168" t="s">
        <v>86</v>
      </c>
      <c r="C16" s="172" t="s">
        <v>96</v>
      </c>
      <c r="D16" s="168" t="s">
        <v>267</v>
      </c>
      <c r="E16" s="168" t="s">
        <v>89</v>
      </c>
      <c r="F16" s="169">
        <v>892.5</v>
      </c>
      <c r="G16" s="170">
        <v>0</v>
      </c>
      <c r="H16" s="170"/>
      <c r="I16" s="170">
        <f>ROUND(F16*(G16+H16),2)</f>
        <v>0</v>
      </c>
      <c r="J16" s="168">
        <f>ROUND(F16*(N16),2)</f>
        <v>0</v>
      </c>
      <c r="K16" s="1">
        <f>ROUND(F16*(O16),2)</f>
        <v>0</v>
      </c>
      <c r="L16" s="1">
        <f>ROUND(F16*(G16),2)</f>
        <v>0</v>
      </c>
      <c r="M16" s="1">
        <f>ROUND(F16*(H16),2)</f>
        <v>0</v>
      </c>
      <c r="N16" s="1">
        <v>0</v>
      </c>
      <c r="O16" s="1"/>
      <c r="P16" s="167"/>
      <c r="Q16" s="173"/>
      <c r="R16" s="173"/>
      <c r="S16" s="167"/>
      <c r="Z16">
        <v>0</v>
      </c>
    </row>
    <row r="17" spans="1:26" ht="35.1" customHeight="1" x14ac:dyDescent="0.25">
      <c r="A17" s="171"/>
      <c r="B17" s="168" t="s">
        <v>86</v>
      </c>
      <c r="C17" s="172" t="s">
        <v>268</v>
      </c>
      <c r="D17" s="168" t="s">
        <v>269</v>
      </c>
      <c r="E17" s="168" t="s">
        <v>104</v>
      </c>
      <c r="F17" s="169">
        <v>360</v>
      </c>
      <c r="G17" s="170">
        <v>0</v>
      </c>
      <c r="H17" s="170"/>
      <c r="I17" s="170">
        <f>ROUND(F17*(G17+H17),2)</f>
        <v>0</v>
      </c>
      <c r="J17" s="168">
        <f>ROUND(F17*(N17),2)</f>
        <v>0</v>
      </c>
      <c r="K17" s="1">
        <f>ROUND(F17*(O17),2)</f>
        <v>0</v>
      </c>
      <c r="L17" s="1">
        <f>ROUND(F17*(G17),2)</f>
        <v>0</v>
      </c>
      <c r="M17" s="1">
        <f>ROUND(F17*(H17),2)</f>
        <v>0</v>
      </c>
      <c r="N17" s="1">
        <v>0</v>
      </c>
      <c r="O17" s="1"/>
      <c r="P17" s="167"/>
      <c r="Q17" s="173"/>
      <c r="R17" s="173"/>
      <c r="S17" s="167"/>
      <c r="Z17">
        <v>0</v>
      </c>
    </row>
    <row r="18" spans="1:26" ht="24.95" customHeight="1" x14ac:dyDescent="0.25">
      <c r="A18" s="171"/>
      <c r="B18" s="168" t="s">
        <v>86</v>
      </c>
      <c r="C18" s="172" t="s">
        <v>270</v>
      </c>
      <c r="D18" s="168" t="s">
        <v>271</v>
      </c>
      <c r="E18" s="168" t="s">
        <v>100</v>
      </c>
      <c r="F18" s="169">
        <v>1490</v>
      </c>
      <c r="G18" s="170">
        <v>0</v>
      </c>
      <c r="H18" s="170"/>
      <c r="I18" s="170">
        <f>ROUND(F18*(G18+H18),2)</f>
        <v>0</v>
      </c>
      <c r="J18" s="168">
        <f>ROUND(F18*(N18),2)</f>
        <v>0</v>
      </c>
      <c r="K18" s="1">
        <f>ROUND(F18*(O18),2)</f>
        <v>0</v>
      </c>
      <c r="L18" s="1">
        <f>ROUND(F18*(G18),2)</f>
        <v>0</v>
      </c>
      <c r="M18" s="1">
        <f>ROUND(F18*(H18),2)</f>
        <v>0</v>
      </c>
      <c r="N18" s="1">
        <v>0</v>
      </c>
      <c r="O18" s="1"/>
      <c r="P18" s="167"/>
      <c r="Q18" s="173"/>
      <c r="R18" s="173"/>
      <c r="S18" s="167"/>
      <c r="Z18">
        <v>0</v>
      </c>
    </row>
    <row r="19" spans="1:26" x14ac:dyDescent="0.25">
      <c r="A19" s="156"/>
      <c r="B19" s="156"/>
      <c r="C19" s="156"/>
      <c r="D19" s="156" t="s">
        <v>68</v>
      </c>
      <c r="E19" s="156"/>
      <c r="F19" s="167"/>
      <c r="G19" s="159">
        <f>ROUND((SUM(L10:L18))/1,2)</f>
        <v>0</v>
      </c>
      <c r="H19" s="159">
        <f>ROUND((SUM(M10:M18))/1,2)</f>
        <v>0</v>
      </c>
      <c r="I19" s="159">
        <f>ROUND((SUM(I10:I18))/1,2)</f>
        <v>0</v>
      </c>
      <c r="J19" s="156"/>
      <c r="K19" s="156"/>
      <c r="L19" s="156">
        <f>ROUND((SUM(L10:L18))/1,2)</f>
        <v>0</v>
      </c>
      <c r="M19" s="156">
        <f>ROUND((SUM(M10:M18))/1,2)</f>
        <v>0</v>
      </c>
      <c r="N19" s="156"/>
      <c r="O19" s="156"/>
      <c r="P19" s="174">
        <f>ROUND((SUM(P10:P18))/1,2)</f>
        <v>0</v>
      </c>
      <c r="Q19" s="153"/>
      <c r="R19" s="153"/>
      <c r="S19" s="174">
        <f>ROUND((SUM(S10:S18))/1,2)</f>
        <v>0</v>
      </c>
      <c r="T19" s="153"/>
      <c r="U19" s="153"/>
      <c r="V19" s="153"/>
      <c r="W19" s="153"/>
      <c r="X19" s="153"/>
      <c r="Y19" s="153"/>
      <c r="Z19" s="153"/>
    </row>
    <row r="20" spans="1:26" x14ac:dyDescent="0.25">
      <c r="A20" s="1"/>
      <c r="B20" s="1"/>
      <c r="C20" s="1"/>
      <c r="D20" s="1"/>
      <c r="E20" s="1"/>
      <c r="F20" s="163"/>
      <c r="G20" s="149"/>
      <c r="H20" s="149"/>
      <c r="I20" s="149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56"/>
      <c r="B21" s="156"/>
      <c r="C21" s="156"/>
      <c r="D21" s="156" t="s">
        <v>70</v>
      </c>
      <c r="E21" s="156"/>
      <c r="F21" s="167"/>
      <c r="G21" s="157"/>
      <c r="H21" s="157"/>
      <c r="I21" s="157"/>
      <c r="J21" s="156"/>
      <c r="K21" s="156"/>
      <c r="L21" s="156"/>
      <c r="M21" s="156"/>
      <c r="N21" s="156"/>
      <c r="O21" s="156"/>
      <c r="P21" s="156"/>
      <c r="Q21" s="153"/>
      <c r="R21" s="153"/>
      <c r="S21" s="156"/>
      <c r="T21" s="153"/>
      <c r="U21" s="153"/>
      <c r="V21" s="153"/>
      <c r="W21" s="153"/>
      <c r="X21" s="153"/>
      <c r="Y21" s="153"/>
      <c r="Z21" s="153"/>
    </row>
    <row r="22" spans="1:26" ht="35.1" customHeight="1" x14ac:dyDescent="0.25">
      <c r="A22" s="171"/>
      <c r="B22" s="168" t="s">
        <v>112</v>
      </c>
      <c r="C22" s="172" t="s">
        <v>272</v>
      </c>
      <c r="D22" s="168" t="s">
        <v>273</v>
      </c>
      <c r="E22" s="168" t="s">
        <v>100</v>
      </c>
      <c r="F22" s="169">
        <v>436</v>
      </c>
      <c r="G22" s="170">
        <v>0</v>
      </c>
      <c r="H22" s="170"/>
      <c r="I22" s="170">
        <f>ROUND(F22*(G22+H22),2)</f>
        <v>0</v>
      </c>
      <c r="J22" s="168">
        <f>ROUND(F22*(N22),2)</f>
        <v>0</v>
      </c>
      <c r="K22" s="1">
        <f>ROUND(F22*(O22),2)</f>
        <v>0</v>
      </c>
      <c r="L22" s="1">
        <f>ROUND(F22*(G22),2)</f>
        <v>0</v>
      </c>
      <c r="M22" s="1">
        <f>ROUND(F22*(H22),2)</f>
        <v>0</v>
      </c>
      <c r="N22" s="1">
        <v>0</v>
      </c>
      <c r="O22" s="1"/>
      <c r="P22" s="167">
        <f>ROUND(F22*(R22),3)</f>
        <v>88.245999999999995</v>
      </c>
      <c r="Q22" s="173"/>
      <c r="R22" s="173">
        <v>0.2024</v>
      </c>
      <c r="S22" s="167"/>
      <c r="Z22">
        <v>0</v>
      </c>
    </row>
    <row r="23" spans="1:26" ht="24.95" customHeight="1" x14ac:dyDescent="0.25">
      <c r="A23" s="171"/>
      <c r="B23" s="168" t="s">
        <v>112</v>
      </c>
      <c r="C23" s="172" t="s">
        <v>274</v>
      </c>
      <c r="D23" s="168" t="s">
        <v>275</v>
      </c>
      <c r="E23" s="168" t="s">
        <v>100</v>
      </c>
      <c r="F23" s="169">
        <v>486</v>
      </c>
      <c r="G23" s="170">
        <v>0</v>
      </c>
      <c r="H23" s="170"/>
      <c r="I23" s="170">
        <f>ROUND(F23*(G23+H23),2)</f>
        <v>0</v>
      </c>
      <c r="J23" s="168">
        <f>ROUND(F23*(N23),2)</f>
        <v>0</v>
      </c>
      <c r="K23" s="1">
        <f>ROUND(F23*(O23),2)</f>
        <v>0</v>
      </c>
      <c r="L23" s="1">
        <f>ROUND(F23*(G23),2)</f>
        <v>0</v>
      </c>
      <c r="M23" s="1">
        <f>ROUND(F23*(H23),2)</f>
        <v>0</v>
      </c>
      <c r="N23" s="1">
        <v>0</v>
      </c>
      <c r="O23" s="1"/>
      <c r="P23" s="167">
        <f>ROUND(F23*(R23),3)</f>
        <v>0.34499999999999997</v>
      </c>
      <c r="Q23" s="173"/>
      <c r="R23" s="173">
        <v>7.1000000000000002E-4</v>
      </c>
      <c r="S23" s="167"/>
      <c r="Z23">
        <v>0</v>
      </c>
    </row>
    <row r="24" spans="1:26" ht="24.95" customHeight="1" x14ac:dyDescent="0.25">
      <c r="A24" s="171"/>
      <c r="B24" s="168" t="s">
        <v>112</v>
      </c>
      <c r="C24" s="172" t="s">
        <v>276</v>
      </c>
      <c r="D24" s="168" t="s">
        <v>277</v>
      </c>
      <c r="E24" s="168" t="s">
        <v>100</v>
      </c>
      <c r="F24" s="169">
        <v>486</v>
      </c>
      <c r="G24" s="170">
        <v>0</v>
      </c>
      <c r="H24" s="170"/>
      <c r="I24" s="170">
        <f>ROUND(F24*(G24+H24),2)</f>
        <v>0</v>
      </c>
      <c r="J24" s="168">
        <f>ROUND(F24*(N24),2)</f>
        <v>0</v>
      </c>
      <c r="K24" s="1">
        <f>ROUND(F24*(O24),2)</f>
        <v>0</v>
      </c>
      <c r="L24" s="1">
        <f>ROUND(F24*(G24),2)</f>
        <v>0</v>
      </c>
      <c r="M24" s="1">
        <f>ROUND(F24*(H24),2)</f>
        <v>0</v>
      </c>
      <c r="N24" s="1">
        <v>0</v>
      </c>
      <c r="O24" s="1"/>
      <c r="P24" s="167">
        <f>ROUND(F24*(R24),3)</f>
        <v>60.274000000000001</v>
      </c>
      <c r="Q24" s="173"/>
      <c r="R24" s="173">
        <v>0.12402000000000001</v>
      </c>
      <c r="S24" s="167"/>
      <c r="Z24">
        <v>0</v>
      </c>
    </row>
    <row r="25" spans="1:26" ht="24.95" customHeight="1" x14ac:dyDescent="0.25">
      <c r="A25" s="171"/>
      <c r="B25" s="168" t="s">
        <v>112</v>
      </c>
      <c r="C25" s="172" t="s">
        <v>278</v>
      </c>
      <c r="D25" s="168" t="s">
        <v>279</v>
      </c>
      <c r="E25" s="168" t="s">
        <v>100</v>
      </c>
      <c r="F25" s="169">
        <v>436</v>
      </c>
      <c r="G25" s="170">
        <v>0</v>
      </c>
      <c r="H25" s="170"/>
      <c r="I25" s="170">
        <f>ROUND(F25*(G25+H25),2)</f>
        <v>0</v>
      </c>
      <c r="J25" s="168">
        <f>ROUND(F25*(N25),2)</f>
        <v>0</v>
      </c>
      <c r="K25" s="1">
        <f>ROUND(F25*(O25),2)</f>
        <v>0</v>
      </c>
      <c r="L25" s="1">
        <f>ROUND(F25*(G25),2)</f>
        <v>0</v>
      </c>
      <c r="M25" s="1">
        <f>ROUND(F25*(H25),2)</f>
        <v>0</v>
      </c>
      <c r="N25" s="1">
        <v>0</v>
      </c>
      <c r="O25" s="1"/>
      <c r="P25" s="167">
        <f>ROUND(F25*(R25),3)</f>
        <v>36.405999999999999</v>
      </c>
      <c r="Q25" s="173"/>
      <c r="R25" s="173">
        <v>8.3500000000000005E-2</v>
      </c>
      <c r="S25" s="167"/>
      <c r="Z25">
        <v>0</v>
      </c>
    </row>
    <row r="26" spans="1:26" ht="24.95" customHeight="1" x14ac:dyDescent="0.25">
      <c r="A26" s="171"/>
      <c r="B26" s="168" t="s">
        <v>112</v>
      </c>
      <c r="C26" s="172" t="s">
        <v>280</v>
      </c>
      <c r="D26" s="168" t="s">
        <v>281</v>
      </c>
      <c r="E26" s="168" t="s">
        <v>115</v>
      </c>
      <c r="F26" s="169">
        <v>444</v>
      </c>
      <c r="G26" s="170">
        <v>0</v>
      </c>
      <c r="H26" s="170"/>
      <c r="I26" s="170">
        <f>ROUND(F26*(G26+H26),2)</f>
        <v>0</v>
      </c>
      <c r="J26" s="168">
        <f>ROUND(F26*(N26),2)</f>
        <v>0</v>
      </c>
      <c r="K26" s="1">
        <f>ROUND(F26*(O26),2)</f>
        <v>0</v>
      </c>
      <c r="L26" s="1">
        <f>ROUND(F26*(G26),2)</f>
        <v>0</v>
      </c>
      <c r="M26" s="1">
        <f>ROUND(F26*(H26),2)</f>
        <v>0</v>
      </c>
      <c r="N26" s="1">
        <v>0</v>
      </c>
      <c r="O26" s="1"/>
      <c r="P26" s="167">
        <f>ROUND(F26*(R26),3)</f>
        <v>2.2240000000000002</v>
      </c>
      <c r="Q26" s="173"/>
      <c r="R26" s="173">
        <v>5.0099999999999997E-3</v>
      </c>
      <c r="S26" s="167"/>
      <c r="Z26">
        <v>0</v>
      </c>
    </row>
    <row r="27" spans="1:26" ht="24.95" customHeight="1" x14ac:dyDescent="0.25">
      <c r="A27" s="171"/>
      <c r="B27" s="168" t="s">
        <v>124</v>
      </c>
      <c r="C27" s="172" t="s">
        <v>282</v>
      </c>
      <c r="D27" s="168" t="s">
        <v>283</v>
      </c>
      <c r="E27" s="168" t="s">
        <v>196</v>
      </c>
      <c r="F27" s="169">
        <v>73.5</v>
      </c>
      <c r="G27" s="170"/>
      <c r="H27" s="170">
        <v>0</v>
      </c>
      <c r="I27" s="170">
        <f>ROUND(F27*(G27+H27),2)</f>
        <v>0</v>
      </c>
      <c r="J27" s="168">
        <f>ROUND(F27*(N27),2)</f>
        <v>0</v>
      </c>
      <c r="K27" s="1">
        <f>ROUND(F27*(O27),2)</f>
        <v>0</v>
      </c>
      <c r="L27" s="1">
        <f>ROUND(F27*(G27),2)</f>
        <v>0</v>
      </c>
      <c r="M27" s="1">
        <f>ROUND(F27*(H27),2)</f>
        <v>0</v>
      </c>
      <c r="N27" s="1">
        <v>0</v>
      </c>
      <c r="O27" s="1"/>
      <c r="P27" s="167">
        <f>ROUND(F27*(R27),3)</f>
        <v>165.00800000000001</v>
      </c>
      <c r="Q27" s="173"/>
      <c r="R27" s="173">
        <v>2.2450000000000001</v>
      </c>
      <c r="S27" s="167"/>
      <c r="Z27">
        <v>0</v>
      </c>
    </row>
    <row r="28" spans="1:26" x14ac:dyDescent="0.25">
      <c r="A28" s="156"/>
      <c r="B28" s="156"/>
      <c r="C28" s="156"/>
      <c r="D28" s="156" t="s">
        <v>70</v>
      </c>
      <c r="E28" s="156"/>
      <c r="F28" s="167"/>
      <c r="G28" s="159">
        <f>ROUND((SUM(L21:L27))/1,2)</f>
        <v>0</v>
      </c>
      <c r="H28" s="159">
        <f>ROUND((SUM(M21:M27))/1,2)</f>
        <v>0</v>
      </c>
      <c r="I28" s="159">
        <f>ROUND((SUM(I21:I27))/1,2)</f>
        <v>0</v>
      </c>
      <c r="J28" s="156"/>
      <c r="K28" s="156"/>
      <c r="L28" s="156">
        <f>ROUND((SUM(L21:L27))/1,2)</f>
        <v>0</v>
      </c>
      <c r="M28" s="156">
        <f>ROUND((SUM(M21:M27))/1,2)</f>
        <v>0</v>
      </c>
      <c r="N28" s="156"/>
      <c r="O28" s="156"/>
      <c r="P28" s="174">
        <f>ROUND((SUM(P21:P27))/1,2)</f>
        <v>352.5</v>
      </c>
      <c r="Q28" s="153"/>
      <c r="R28" s="153"/>
      <c r="S28" s="174">
        <f>ROUND((SUM(S21:S27))/1,2)</f>
        <v>0</v>
      </c>
      <c r="T28" s="153"/>
      <c r="U28" s="153"/>
      <c r="V28" s="153"/>
      <c r="W28" s="153"/>
      <c r="X28" s="153"/>
      <c r="Y28" s="153"/>
      <c r="Z28" s="153"/>
    </row>
    <row r="29" spans="1:26" x14ac:dyDescent="0.25">
      <c r="A29" s="1"/>
      <c r="B29" s="1"/>
      <c r="C29" s="1"/>
      <c r="D29" s="1"/>
      <c r="E29" s="1"/>
      <c r="F29" s="163"/>
      <c r="G29" s="149"/>
      <c r="H29" s="149"/>
      <c r="I29" s="149"/>
      <c r="J29" s="1"/>
      <c r="K29" s="1"/>
      <c r="L29" s="1"/>
      <c r="M29" s="1"/>
      <c r="N29" s="1"/>
      <c r="O29" s="1"/>
      <c r="P29" s="1"/>
      <c r="S29" s="1"/>
    </row>
    <row r="30" spans="1:26" x14ac:dyDescent="0.25">
      <c r="A30" s="156"/>
      <c r="B30" s="156"/>
      <c r="C30" s="156"/>
      <c r="D30" s="156" t="s">
        <v>137</v>
      </c>
      <c r="E30" s="156"/>
      <c r="F30" s="167"/>
      <c r="G30" s="157"/>
      <c r="H30" s="157"/>
      <c r="I30" s="157"/>
      <c r="J30" s="156"/>
      <c r="K30" s="156"/>
      <c r="L30" s="156"/>
      <c r="M30" s="156"/>
      <c r="N30" s="156"/>
      <c r="O30" s="156"/>
      <c r="P30" s="156"/>
      <c r="Q30" s="153"/>
      <c r="R30" s="153"/>
      <c r="S30" s="156"/>
      <c r="T30" s="153"/>
      <c r="U30" s="153"/>
      <c r="V30" s="153"/>
      <c r="W30" s="153"/>
      <c r="X30" s="153"/>
      <c r="Y30" s="153"/>
      <c r="Z30" s="153"/>
    </row>
    <row r="31" spans="1:26" ht="24.95" customHeight="1" x14ac:dyDescent="0.25">
      <c r="A31" s="171"/>
      <c r="B31" s="168" t="s">
        <v>284</v>
      </c>
      <c r="C31" s="172" t="s">
        <v>285</v>
      </c>
      <c r="D31" s="168" t="s">
        <v>286</v>
      </c>
      <c r="E31" s="168" t="s">
        <v>287</v>
      </c>
      <c r="F31" s="169">
        <v>25.228000000000002</v>
      </c>
      <c r="G31" s="170">
        <v>0</v>
      </c>
      <c r="H31" s="170"/>
      <c r="I31" s="170">
        <f>ROUND(F31*(G31+H31),2)</f>
        <v>0</v>
      </c>
      <c r="J31" s="168">
        <f>ROUND(F31*(N31),2)</f>
        <v>0</v>
      </c>
      <c r="K31" s="1">
        <f>ROUND(F31*(O31),2)</f>
        <v>0</v>
      </c>
      <c r="L31" s="1">
        <f>ROUND(F31*(G31),2)</f>
        <v>0</v>
      </c>
      <c r="M31" s="1">
        <f>ROUND(F31*(H31),2)</f>
        <v>0</v>
      </c>
      <c r="N31" s="1">
        <v>0</v>
      </c>
      <c r="O31" s="1"/>
      <c r="P31" s="167"/>
      <c r="Q31" s="173"/>
      <c r="R31" s="173"/>
      <c r="S31" s="167"/>
      <c r="Z31">
        <v>0</v>
      </c>
    </row>
    <row r="32" spans="1:26" ht="24.95" customHeight="1" x14ac:dyDescent="0.25">
      <c r="A32" s="171"/>
      <c r="B32" s="168" t="s">
        <v>284</v>
      </c>
      <c r="C32" s="172" t="s">
        <v>288</v>
      </c>
      <c r="D32" s="168" t="s">
        <v>289</v>
      </c>
      <c r="E32" s="168" t="s">
        <v>130</v>
      </c>
      <c r="F32" s="169">
        <v>25.228000000000002</v>
      </c>
      <c r="G32" s="170">
        <v>0</v>
      </c>
      <c r="H32" s="170"/>
      <c r="I32" s="170">
        <f>ROUND(F32*(G32+H32),2)</f>
        <v>0</v>
      </c>
      <c r="J32" s="168">
        <f>ROUND(F32*(N32),2)</f>
        <v>0</v>
      </c>
      <c r="K32" s="1">
        <f>ROUND(F32*(O32),2)</f>
        <v>0</v>
      </c>
      <c r="L32" s="1">
        <f>ROUND(F32*(G32),2)</f>
        <v>0</v>
      </c>
      <c r="M32" s="1">
        <f>ROUND(F32*(H32),2)</f>
        <v>0</v>
      </c>
      <c r="N32" s="1">
        <v>0</v>
      </c>
      <c r="O32" s="1"/>
      <c r="P32" s="167"/>
      <c r="Q32" s="173"/>
      <c r="R32" s="173"/>
      <c r="S32" s="167"/>
      <c r="Z32">
        <v>0</v>
      </c>
    </row>
    <row r="33" spans="1:26" ht="35.1" customHeight="1" x14ac:dyDescent="0.25">
      <c r="A33" s="171"/>
      <c r="B33" s="168" t="s">
        <v>284</v>
      </c>
      <c r="C33" s="172" t="s">
        <v>290</v>
      </c>
      <c r="D33" s="168" t="s">
        <v>291</v>
      </c>
      <c r="E33" s="168" t="s">
        <v>89</v>
      </c>
      <c r="F33" s="169">
        <v>37.1</v>
      </c>
      <c r="G33" s="170">
        <v>0</v>
      </c>
      <c r="H33" s="170"/>
      <c r="I33" s="170">
        <f>ROUND(F33*(G33+H33),2)</f>
        <v>0</v>
      </c>
      <c r="J33" s="168">
        <f>ROUND(F33*(N33),2)</f>
        <v>0</v>
      </c>
      <c r="K33" s="1">
        <f>ROUND(F33*(O33),2)</f>
        <v>0</v>
      </c>
      <c r="L33" s="1">
        <f>ROUND(F33*(G33),2)</f>
        <v>0</v>
      </c>
      <c r="M33" s="1">
        <f>ROUND(F33*(H33),2)</f>
        <v>0</v>
      </c>
      <c r="N33" s="1">
        <v>0</v>
      </c>
      <c r="O33" s="1"/>
      <c r="P33" s="167">
        <f>ROUND(F33*(R33),3)</f>
        <v>3.5999999999999997E-2</v>
      </c>
      <c r="Q33" s="173"/>
      <c r="R33" s="173">
        <v>9.7000000000000005E-4</v>
      </c>
      <c r="S33" s="167">
        <f>ROUND(F33*(X33),3)</f>
        <v>25.228000000000002</v>
      </c>
      <c r="X33">
        <v>0.68</v>
      </c>
      <c r="Z33">
        <v>0</v>
      </c>
    </row>
    <row r="34" spans="1:26" ht="24.95" customHeight="1" x14ac:dyDescent="0.25">
      <c r="A34" s="171"/>
      <c r="B34" s="168" t="s">
        <v>292</v>
      </c>
      <c r="C34" s="172" t="s">
        <v>293</v>
      </c>
      <c r="D34" s="168" t="s">
        <v>294</v>
      </c>
      <c r="E34" s="168" t="s">
        <v>287</v>
      </c>
      <c r="F34" s="169">
        <v>55.148000000000003</v>
      </c>
      <c r="G34" s="170">
        <v>0</v>
      </c>
      <c r="H34" s="170"/>
      <c r="I34" s="170">
        <f>ROUND(F34*(G34+H34),2)</f>
        <v>0</v>
      </c>
      <c r="J34" s="168">
        <f>ROUND(F34*(N34),2)</f>
        <v>0</v>
      </c>
      <c r="K34" s="1">
        <f>ROUND(F34*(O34),2)</f>
        <v>0</v>
      </c>
      <c r="L34" s="1">
        <f>ROUND(F34*(G34),2)</f>
        <v>0</v>
      </c>
      <c r="M34" s="1">
        <f>ROUND(F34*(H34),2)</f>
        <v>0</v>
      </c>
      <c r="N34" s="1">
        <v>0</v>
      </c>
      <c r="O34" s="1"/>
      <c r="P34" s="167"/>
      <c r="Q34" s="173"/>
      <c r="R34" s="173"/>
      <c r="S34" s="167"/>
      <c r="Z34">
        <v>0</v>
      </c>
    </row>
    <row r="35" spans="1:26" ht="24.95" customHeight="1" x14ac:dyDescent="0.25">
      <c r="A35" s="171"/>
      <c r="B35" s="168" t="s">
        <v>295</v>
      </c>
      <c r="C35" s="172" t="s">
        <v>296</v>
      </c>
      <c r="D35" s="168" t="s">
        <v>297</v>
      </c>
      <c r="E35" s="168" t="s">
        <v>100</v>
      </c>
      <c r="F35" s="169">
        <v>486</v>
      </c>
      <c r="G35" s="170">
        <v>0</v>
      </c>
      <c r="H35" s="170"/>
      <c r="I35" s="170">
        <f>ROUND(F35*(G35+H35),2)</f>
        <v>0</v>
      </c>
      <c r="J35" s="168">
        <f>ROUND(F35*(N35),2)</f>
        <v>0</v>
      </c>
      <c r="K35" s="1">
        <f>ROUND(F35*(O35),2)</f>
        <v>0</v>
      </c>
      <c r="L35" s="1">
        <f>ROUND(F35*(G35),2)</f>
        <v>0</v>
      </c>
      <c r="M35" s="1">
        <f>ROUND(F35*(H35),2)</f>
        <v>0</v>
      </c>
      <c r="N35" s="1">
        <v>0</v>
      </c>
      <c r="O35" s="1"/>
      <c r="P35" s="167">
        <f>ROUND(F35*(R35),3)</f>
        <v>0.01</v>
      </c>
      <c r="Q35" s="173"/>
      <c r="R35" s="173">
        <v>2.0000000000000002E-5</v>
      </c>
      <c r="S35" s="167"/>
      <c r="Z35">
        <v>0</v>
      </c>
    </row>
    <row r="36" spans="1:26" ht="24.95" customHeight="1" x14ac:dyDescent="0.25">
      <c r="A36" s="171"/>
      <c r="B36" s="168" t="s">
        <v>295</v>
      </c>
      <c r="C36" s="172" t="s">
        <v>298</v>
      </c>
      <c r="D36" s="168" t="s">
        <v>299</v>
      </c>
      <c r="E36" s="168" t="s">
        <v>100</v>
      </c>
      <c r="F36" s="169">
        <v>486</v>
      </c>
      <c r="G36" s="170">
        <v>0</v>
      </c>
      <c r="H36" s="170"/>
      <c r="I36" s="170">
        <f>ROUND(F36*(G36+H36),2)</f>
        <v>0</v>
      </c>
      <c r="J36" s="168">
        <f>ROUND(F36*(N36),2)</f>
        <v>0</v>
      </c>
      <c r="K36" s="1">
        <f>ROUND(F36*(O36),2)</f>
        <v>0</v>
      </c>
      <c r="L36" s="1">
        <f>ROUND(F36*(G36),2)</f>
        <v>0</v>
      </c>
      <c r="M36" s="1">
        <f>ROUND(F36*(H36),2)</f>
        <v>0</v>
      </c>
      <c r="N36" s="1">
        <v>0</v>
      </c>
      <c r="O36" s="1"/>
      <c r="P36" s="167"/>
      <c r="Q36" s="173"/>
      <c r="R36" s="173"/>
      <c r="S36" s="167"/>
      <c r="Z36">
        <v>0</v>
      </c>
    </row>
    <row r="37" spans="1:26" x14ac:dyDescent="0.25">
      <c r="A37" s="156"/>
      <c r="B37" s="156"/>
      <c r="C37" s="156"/>
      <c r="D37" s="156" t="s">
        <v>137</v>
      </c>
      <c r="E37" s="156"/>
      <c r="F37" s="167"/>
      <c r="G37" s="159">
        <f>ROUND((SUM(L30:L36))/1,2)</f>
        <v>0</v>
      </c>
      <c r="H37" s="159">
        <f>ROUND((SUM(M30:M36))/1,2)</f>
        <v>0</v>
      </c>
      <c r="I37" s="159">
        <f>ROUND((SUM(I30:I36))/1,2)</f>
        <v>0</v>
      </c>
      <c r="J37" s="156"/>
      <c r="K37" s="156"/>
      <c r="L37" s="156">
        <f>ROUND((SUM(L30:L36))/1,2)</f>
        <v>0</v>
      </c>
      <c r="M37" s="156">
        <f>ROUND((SUM(M30:M36))/1,2)</f>
        <v>0</v>
      </c>
      <c r="N37" s="156"/>
      <c r="O37" s="156"/>
      <c r="P37" s="174">
        <f>ROUND((SUM(P30:P36))/1,2)</f>
        <v>0.05</v>
      </c>
      <c r="Q37" s="153"/>
      <c r="R37" s="153"/>
      <c r="S37" s="174">
        <f>ROUND((SUM(S30:S36))/1,2)</f>
        <v>25.23</v>
      </c>
      <c r="T37" s="153"/>
      <c r="U37" s="153"/>
      <c r="V37" s="153"/>
      <c r="W37" s="153"/>
      <c r="X37" s="153"/>
      <c r="Y37" s="153"/>
      <c r="Z37" s="153"/>
    </row>
    <row r="38" spans="1:26" x14ac:dyDescent="0.25">
      <c r="A38" s="1"/>
      <c r="B38" s="1"/>
      <c r="C38" s="1"/>
      <c r="D38" s="1"/>
      <c r="E38" s="1"/>
      <c r="F38" s="163"/>
      <c r="G38" s="149"/>
      <c r="H38" s="149"/>
      <c r="I38" s="149"/>
      <c r="J38" s="1"/>
      <c r="K38" s="1"/>
      <c r="L38" s="1"/>
      <c r="M38" s="1"/>
      <c r="N38" s="1"/>
      <c r="O38" s="1"/>
      <c r="P38" s="1"/>
      <c r="S38" s="1"/>
    </row>
    <row r="39" spans="1:26" x14ac:dyDescent="0.25">
      <c r="A39" s="156"/>
      <c r="B39" s="156"/>
      <c r="C39" s="156"/>
      <c r="D39" s="156" t="s">
        <v>73</v>
      </c>
      <c r="E39" s="156"/>
      <c r="F39" s="167"/>
      <c r="G39" s="157"/>
      <c r="H39" s="157"/>
      <c r="I39" s="157"/>
      <c r="J39" s="156"/>
      <c r="K39" s="156"/>
      <c r="L39" s="156"/>
      <c r="M39" s="156"/>
      <c r="N39" s="156"/>
      <c r="O39" s="156"/>
      <c r="P39" s="156"/>
      <c r="Q39" s="153"/>
      <c r="R39" s="153"/>
      <c r="S39" s="156"/>
      <c r="T39" s="153"/>
      <c r="U39" s="153"/>
      <c r="V39" s="153"/>
      <c r="W39" s="153"/>
      <c r="X39" s="153"/>
      <c r="Y39" s="153"/>
      <c r="Z39" s="153"/>
    </row>
    <row r="40" spans="1:26" ht="24.95" customHeight="1" x14ac:dyDescent="0.25">
      <c r="A40" s="171"/>
      <c r="B40" s="168" t="s">
        <v>112</v>
      </c>
      <c r="C40" s="172" t="s">
        <v>300</v>
      </c>
      <c r="D40" s="168" t="s">
        <v>301</v>
      </c>
      <c r="E40" s="168" t="s">
        <v>130</v>
      </c>
      <c r="F40" s="169">
        <v>352.54882700000002</v>
      </c>
      <c r="G40" s="170">
        <v>0</v>
      </c>
      <c r="H40" s="170"/>
      <c r="I40" s="170">
        <f>ROUND(F40*(G40+H40),2)</f>
        <v>0</v>
      </c>
      <c r="J40" s="168">
        <f>ROUND(F40*(N40),2)</f>
        <v>0</v>
      </c>
      <c r="K40" s="1">
        <f>ROUND(F40*(O40),2)</f>
        <v>0</v>
      </c>
      <c r="L40" s="1">
        <f>ROUND(F40*(G40),2)</f>
        <v>0</v>
      </c>
      <c r="M40" s="1">
        <f>ROUND(F40*(H40),2)</f>
        <v>0</v>
      </c>
      <c r="N40" s="1">
        <v>0</v>
      </c>
      <c r="O40" s="1"/>
      <c r="P40" s="167"/>
      <c r="Q40" s="173"/>
      <c r="R40" s="173"/>
      <c r="S40" s="167"/>
      <c r="Z40">
        <v>0</v>
      </c>
    </row>
    <row r="41" spans="1:26" x14ac:dyDescent="0.25">
      <c r="A41" s="156"/>
      <c r="B41" s="156"/>
      <c r="C41" s="156"/>
      <c r="D41" s="156" t="s">
        <v>73</v>
      </c>
      <c r="E41" s="156"/>
      <c r="F41" s="167"/>
      <c r="G41" s="159">
        <f>ROUND((SUM(L39:L40))/1,2)</f>
        <v>0</v>
      </c>
      <c r="H41" s="159">
        <f>ROUND((SUM(M39:M40))/1,2)</f>
        <v>0</v>
      </c>
      <c r="I41" s="159">
        <f>ROUND((SUM(I39:I40))/1,2)</f>
        <v>0</v>
      </c>
      <c r="J41" s="156"/>
      <c r="K41" s="156"/>
      <c r="L41" s="156">
        <f>ROUND((SUM(L39:L40))/1,2)</f>
        <v>0</v>
      </c>
      <c r="M41" s="156">
        <f>ROUND((SUM(M39:M40))/1,2)</f>
        <v>0</v>
      </c>
      <c r="N41" s="156"/>
      <c r="O41" s="156"/>
      <c r="P41" s="174">
        <f>ROUND((SUM(P39:P40))/1,2)</f>
        <v>0</v>
      </c>
      <c r="S41" s="167">
        <f>ROUND((SUM(S39:S40))/1,2)</f>
        <v>0</v>
      </c>
    </row>
    <row r="42" spans="1:26" x14ac:dyDescent="0.25">
      <c r="A42" s="1"/>
      <c r="B42" s="1"/>
      <c r="C42" s="1"/>
      <c r="D42" s="1"/>
      <c r="E42" s="1"/>
      <c r="F42" s="163"/>
      <c r="G42" s="149"/>
      <c r="H42" s="149"/>
      <c r="I42" s="149"/>
      <c r="J42" s="1"/>
      <c r="K42" s="1"/>
      <c r="L42" s="1"/>
      <c r="M42" s="1"/>
      <c r="N42" s="1"/>
      <c r="O42" s="1"/>
      <c r="P42" s="1"/>
      <c r="S42" s="1"/>
    </row>
    <row r="43" spans="1:26" x14ac:dyDescent="0.25">
      <c r="A43" s="156"/>
      <c r="B43" s="156"/>
      <c r="C43" s="156"/>
      <c r="D43" s="2" t="s">
        <v>67</v>
      </c>
      <c r="E43" s="156"/>
      <c r="F43" s="167"/>
      <c r="G43" s="159">
        <f>ROUND((SUM(L9:L42))/2,2)</f>
        <v>0</v>
      </c>
      <c r="H43" s="159">
        <f>ROUND((SUM(M9:M42))/2,2)</f>
        <v>0</v>
      </c>
      <c r="I43" s="159">
        <f>ROUND((SUM(I9:I42))/2,2)</f>
        <v>0</v>
      </c>
      <c r="J43" s="156"/>
      <c r="K43" s="156"/>
      <c r="L43" s="156">
        <f>ROUND((SUM(L9:L42))/2,2)</f>
        <v>0</v>
      </c>
      <c r="M43" s="156">
        <f>ROUND((SUM(M9:M42))/2,2)</f>
        <v>0</v>
      </c>
      <c r="N43" s="156"/>
      <c r="O43" s="156"/>
      <c r="P43" s="174">
        <f>ROUND((SUM(P9:P42))/2,2)</f>
        <v>352.55</v>
      </c>
      <c r="S43" s="174">
        <f>ROUND((SUM(S9:S42))/2,2)</f>
        <v>25.23</v>
      </c>
    </row>
    <row r="44" spans="1:26" x14ac:dyDescent="0.25">
      <c r="A44" s="175"/>
      <c r="B44" s="175"/>
      <c r="C44" s="175"/>
      <c r="D44" s="175" t="s">
        <v>76</v>
      </c>
      <c r="E44" s="175"/>
      <c r="F44" s="176"/>
      <c r="G44" s="177">
        <f>ROUND((SUM(L9:L43))/3,2)</f>
        <v>0</v>
      </c>
      <c r="H44" s="177">
        <f>ROUND((SUM(M9:M43))/3,2)</f>
        <v>0</v>
      </c>
      <c r="I44" s="177">
        <f>ROUND((SUM(I9:I43))/3,2)</f>
        <v>0</v>
      </c>
      <c r="J44" s="175"/>
      <c r="K44" s="175">
        <f>ROUND((SUM(K9:K43))/3,2)</f>
        <v>0</v>
      </c>
      <c r="L44" s="175">
        <f>ROUND((SUM(L9:L43))/3,2)</f>
        <v>0</v>
      </c>
      <c r="M44" s="175">
        <f>ROUND((SUM(M9:M43))/3,2)</f>
        <v>0</v>
      </c>
      <c r="N44" s="175"/>
      <c r="O44" s="175"/>
      <c r="P44" s="176">
        <f>ROUND((SUM(P9:P43))/3,2)</f>
        <v>352.55</v>
      </c>
      <c r="S44" s="176">
        <f>ROUND((SUM(S9:S43))/3,2)</f>
        <v>25.23</v>
      </c>
      <c r="Z44">
        <f>(SUM(Z9:Z43))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SKLADOVÁ HALA S KOMPOSTOVISKOM V OBCI KVAKOVCE / SO 04 Komunikácie a príprava územia</oddHeader>
    <oddFooter>&amp;RStrana &amp;P z &amp;N    &amp;L&amp;7Spracované systémom Systematic®pyramida.wsn,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J12" sqref="J12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/>
      <c r="H2" s="16"/>
      <c r="I2" s="27"/>
      <c r="J2" s="31"/>
    </row>
    <row r="3" spans="1:23" ht="18" customHeight="1" x14ac:dyDescent="0.25">
      <c r="A3" s="11"/>
      <c r="B3" s="40" t="s">
        <v>302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19</v>
      </c>
      <c r="J4" s="32"/>
    </row>
    <row r="5" spans="1:23" ht="18" customHeight="1" thickBot="1" x14ac:dyDescent="0.3">
      <c r="A5" s="11"/>
      <c r="B5" s="45" t="s">
        <v>20</v>
      </c>
      <c r="C5" s="20"/>
      <c r="D5" s="17"/>
      <c r="E5" s="17"/>
      <c r="F5" s="46" t="s">
        <v>21</v>
      </c>
      <c r="G5" s="17"/>
      <c r="H5" s="17"/>
      <c r="I5" s="44" t="s">
        <v>22</v>
      </c>
      <c r="J5" s="47" t="s">
        <v>23</v>
      </c>
    </row>
    <row r="6" spans="1:23" ht="18" customHeight="1" thickTop="1" x14ac:dyDescent="0.25">
      <c r="A6" s="11"/>
      <c r="B6" s="56" t="s">
        <v>24</v>
      </c>
      <c r="C6" s="52"/>
      <c r="D6" s="53"/>
      <c r="E6" s="53"/>
      <c r="F6" s="53"/>
      <c r="G6" s="57" t="s">
        <v>25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26</v>
      </c>
      <c r="H7" s="18"/>
      <c r="I7" s="29"/>
      <c r="J7" s="50"/>
    </row>
    <row r="8" spans="1:23" ht="18" customHeight="1" x14ac:dyDescent="0.25">
      <c r="A8" s="11"/>
      <c r="B8" s="45" t="s">
        <v>27</v>
      </c>
      <c r="C8" s="20"/>
      <c r="D8" s="17"/>
      <c r="E8" s="17"/>
      <c r="F8" s="17"/>
      <c r="G8" s="46" t="s">
        <v>25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26</v>
      </c>
      <c r="H9" s="17"/>
      <c r="I9" s="28"/>
      <c r="J9" s="32"/>
    </row>
    <row r="10" spans="1:23" ht="18" customHeight="1" x14ac:dyDescent="0.25">
      <c r="A10" s="11"/>
      <c r="B10" s="45" t="s">
        <v>28</v>
      </c>
      <c r="C10" s="20"/>
      <c r="D10" s="17"/>
      <c r="E10" s="17"/>
      <c r="F10" s="17"/>
      <c r="G10" s="46" t="s">
        <v>25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26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29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34</v>
      </c>
      <c r="H15" s="62" t="s">
        <v>35</v>
      </c>
      <c r="I15" s="27"/>
      <c r="J15" s="55"/>
    </row>
    <row r="16" spans="1:23" ht="18" customHeight="1" x14ac:dyDescent="0.25">
      <c r="A16" s="11"/>
      <c r="B16" s="94">
        <v>1</v>
      </c>
      <c r="C16" s="95" t="s">
        <v>30</v>
      </c>
      <c r="D16" s="96">
        <f>'Rekap 197657'!B12</f>
        <v>0</v>
      </c>
      <c r="E16" s="97">
        <f>'Rekap 197657'!C12</f>
        <v>0</v>
      </c>
      <c r="F16" s="106">
        <f>'Rekap 197657'!D12</f>
        <v>0</v>
      </c>
      <c r="G16" s="60">
        <v>6</v>
      </c>
      <c r="H16" s="115" t="s">
        <v>36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31</v>
      </c>
      <c r="D17" s="78"/>
      <c r="E17" s="76"/>
      <c r="F17" s="81"/>
      <c r="G17" s="61">
        <v>7</v>
      </c>
      <c r="H17" s="116" t="s">
        <v>37</v>
      </c>
      <c r="I17" s="129"/>
      <c r="J17" s="127">
        <f>'SO 197657'!Z16</f>
        <v>0</v>
      </c>
    </row>
    <row r="18" spans="1:26" ht="18" customHeight="1" x14ac:dyDescent="0.25">
      <c r="A18" s="11"/>
      <c r="B18" s="68">
        <v>3</v>
      </c>
      <c r="C18" s="72" t="s">
        <v>32</v>
      </c>
      <c r="D18" s="79"/>
      <c r="E18" s="77"/>
      <c r="F18" s="82"/>
      <c r="G18" s="61">
        <v>8</v>
      </c>
      <c r="H18" s="116" t="s">
        <v>38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33</v>
      </c>
      <c r="D20" s="80"/>
      <c r="E20" s="100"/>
      <c r="F20" s="107">
        <f>SUM(F16:F19)</f>
        <v>0</v>
      </c>
      <c r="G20" s="61">
        <v>10</v>
      </c>
      <c r="H20" s="116" t="s">
        <v>33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33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39</v>
      </c>
      <c r="H27" s="104" t="s">
        <v>40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41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42</v>
      </c>
      <c r="I29" s="123">
        <f>J28-SUM('SO 197657'!K9:'SO 197657'!K15)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43</v>
      </c>
      <c r="I30" s="89">
        <f>SUM('SO 197657'!K9:'SO 197657'!K15)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9" width="9.140625" hidden="1"/>
    <col min="27" max="16384" width="9.140625" hidden="1"/>
  </cols>
  <sheetData>
    <row r="1" spans="1:26" x14ac:dyDescent="0.25">
      <c r="A1" s="145" t="s">
        <v>24</v>
      </c>
      <c r="B1" s="144"/>
      <c r="C1" s="144"/>
      <c r="D1" s="145" t="s">
        <v>21</v>
      </c>
      <c r="E1" s="144"/>
      <c r="F1" s="144"/>
      <c r="W1">
        <v>30.126000000000001</v>
      </c>
    </row>
    <row r="2" spans="1:26" x14ac:dyDescent="0.25">
      <c r="A2" s="145" t="s">
        <v>28</v>
      </c>
      <c r="B2" s="144"/>
      <c r="C2" s="144"/>
      <c r="D2" s="145" t="s">
        <v>19</v>
      </c>
      <c r="E2" s="144"/>
      <c r="F2" s="144"/>
    </row>
    <row r="3" spans="1:26" x14ac:dyDescent="0.25">
      <c r="A3" s="145" t="s">
        <v>27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302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33</v>
      </c>
      <c r="E9" s="147" t="s">
        <v>63</v>
      </c>
      <c r="F9" s="147" t="s">
        <v>64</v>
      </c>
    </row>
    <row r="10" spans="1:26" x14ac:dyDescent="0.25">
      <c r="A10" s="154" t="s">
        <v>67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137</v>
      </c>
      <c r="B11" s="157">
        <f>'SO 197657'!L13</f>
        <v>0</v>
      </c>
      <c r="C11" s="157">
        <f>'SO 197657'!M13</f>
        <v>0</v>
      </c>
      <c r="D11" s="157">
        <f>'SO 197657'!I13</f>
        <v>0</v>
      </c>
      <c r="E11" s="158">
        <f>'SO 197657'!P13</f>
        <v>0</v>
      </c>
      <c r="F11" s="158">
        <f>'SO 197657'!S13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2" t="s">
        <v>67</v>
      </c>
      <c r="B12" s="159">
        <f>'SO 197657'!L15</f>
        <v>0</v>
      </c>
      <c r="C12" s="159">
        <f>'SO 197657'!M15</f>
        <v>0</v>
      </c>
      <c r="D12" s="159">
        <f>'SO 197657'!I15</f>
        <v>0</v>
      </c>
      <c r="E12" s="160">
        <f>'SO 197657'!P15</f>
        <v>0</v>
      </c>
      <c r="F12" s="160">
        <f>'SO 197657'!S15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"/>
      <c r="B13" s="149"/>
      <c r="C13" s="149"/>
      <c r="D13" s="149"/>
      <c r="E13" s="148"/>
      <c r="F13" s="148"/>
    </row>
    <row r="14" spans="1:26" x14ac:dyDescent="0.25">
      <c r="A14" s="2" t="s">
        <v>76</v>
      </c>
      <c r="B14" s="159">
        <f>'SO 197657'!L16</f>
        <v>0</v>
      </c>
      <c r="C14" s="159">
        <f>'SO 197657'!M16</f>
        <v>0</v>
      </c>
      <c r="D14" s="159">
        <f>'SO 197657'!I16</f>
        <v>0</v>
      </c>
      <c r="E14" s="160">
        <f>'SO 197657'!P16</f>
        <v>0</v>
      </c>
      <c r="F14" s="160">
        <f>'SO 197657'!S16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"/>
      <c r="B15" s="149"/>
      <c r="C15" s="149"/>
      <c r="D15" s="149"/>
      <c r="E15" s="148"/>
      <c r="F15" s="148"/>
    </row>
    <row r="16" spans="1:26" x14ac:dyDescent="0.25">
      <c r="A16" s="1"/>
      <c r="B16" s="149"/>
      <c r="C16" s="149"/>
      <c r="D16" s="149"/>
      <c r="E16" s="148"/>
      <c r="F16" s="148"/>
    </row>
    <row r="17" spans="1:6" x14ac:dyDescent="0.25">
      <c r="A17" s="1"/>
      <c r="B17" s="149"/>
      <c r="C17" s="149"/>
      <c r="D17" s="149"/>
      <c r="E17" s="148"/>
      <c r="F17" s="148"/>
    </row>
    <row r="18" spans="1:6" x14ac:dyDescent="0.25">
      <c r="A18" s="1"/>
      <c r="B18" s="149"/>
      <c r="C18" s="149"/>
      <c r="D18" s="149"/>
      <c r="E18" s="148"/>
      <c r="F18" s="148"/>
    </row>
    <row r="19" spans="1:6" x14ac:dyDescent="0.25">
      <c r="A19" s="1"/>
      <c r="B19" s="149"/>
      <c r="C19" s="149"/>
      <c r="D19" s="149"/>
      <c r="E19" s="148"/>
      <c r="F19" s="148"/>
    </row>
    <row r="20" spans="1:6" x14ac:dyDescent="0.25">
      <c r="A20" s="1"/>
      <c r="B20" s="149"/>
      <c r="C20" s="149"/>
      <c r="D20" s="149"/>
      <c r="E20" s="148"/>
      <c r="F20" s="148"/>
    </row>
    <row r="21" spans="1:6" x14ac:dyDescent="0.25">
      <c r="A21" s="1"/>
      <c r="B21" s="149"/>
      <c r="C21" s="149"/>
      <c r="D21" s="149"/>
      <c r="E21" s="148"/>
      <c r="F21" s="148"/>
    </row>
    <row r="22" spans="1:6" x14ac:dyDescent="0.25">
      <c r="A22" s="1"/>
      <c r="B22" s="149"/>
      <c r="C22" s="149"/>
      <c r="D22" s="149"/>
      <c r="E22" s="148"/>
      <c r="F22" s="148"/>
    </row>
    <row r="23" spans="1:6" x14ac:dyDescent="0.25">
      <c r="A23" s="1"/>
      <c r="B23" s="149"/>
      <c r="C23" s="149"/>
      <c r="D23" s="149"/>
      <c r="E23" s="148"/>
      <c r="F23" s="148"/>
    </row>
    <row r="24" spans="1:6" x14ac:dyDescent="0.25">
      <c r="A24" s="1"/>
      <c r="B24" s="149"/>
      <c r="C24" s="149"/>
      <c r="D24" s="149"/>
      <c r="E24" s="148"/>
      <c r="F24" s="148"/>
    </row>
    <row r="25" spans="1:6" x14ac:dyDescent="0.25">
      <c r="A25" s="1"/>
      <c r="B25" s="149"/>
      <c r="C25" s="149"/>
      <c r="D25" s="149"/>
      <c r="E25" s="148"/>
      <c r="F25" s="148"/>
    </row>
    <row r="26" spans="1:6" x14ac:dyDescent="0.25">
      <c r="A26" s="1"/>
      <c r="B26" s="149"/>
      <c r="C26" s="149"/>
      <c r="D26" s="149"/>
      <c r="E26" s="148"/>
      <c r="F26" s="148"/>
    </row>
    <row r="27" spans="1:6" x14ac:dyDescent="0.25">
      <c r="A27" s="1"/>
      <c r="B27" s="149"/>
      <c r="C27" s="149"/>
      <c r="D27" s="149"/>
      <c r="E27" s="148"/>
      <c r="F27" s="148"/>
    </row>
    <row r="28" spans="1:6" x14ac:dyDescent="0.25">
      <c r="A28" s="1"/>
      <c r="B28" s="149"/>
      <c r="C28" s="149"/>
      <c r="D28" s="149"/>
      <c r="E28" s="148"/>
      <c r="F28" s="148"/>
    </row>
    <row r="29" spans="1:6" x14ac:dyDescent="0.25">
      <c r="A29" s="1"/>
      <c r="B29" s="149"/>
      <c r="C29" s="149"/>
      <c r="D29" s="149"/>
      <c r="E29" s="148"/>
      <c r="F29" s="148"/>
    </row>
    <row r="30" spans="1:6" x14ac:dyDescent="0.25">
      <c r="A30" s="1"/>
      <c r="B30" s="149"/>
      <c r="C30" s="149"/>
      <c r="D30" s="149"/>
      <c r="E30" s="148"/>
      <c r="F30" s="148"/>
    </row>
    <row r="31" spans="1:6" x14ac:dyDescent="0.25">
      <c r="A31" s="1"/>
      <c r="B31" s="149"/>
      <c r="C31" s="149"/>
      <c r="D31" s="149"/>
      <c r="E31" s="148"/>
      <c r="F31" s="148"/>
    </row>
    <row r="32" spans="1: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49"/>
      <c r="C60" s="149"/>
      <c r="D60" s="149"/>
      <c r="E60" s="148"/>
      <c r="F60" s="148"/>
    </row>
    <row r="61" spans="1:6" x14ac:dyDescent="0.25">
      <c r="A61" s="1"/>
      <c r="B61" s="149"/>
      <c r="C61" s="149"/>
      <c r="D61" s="149"/>
      <c r="E61" s="148"/>
      <c r="F61" s="148"/>
    </row>
    <row r="62" spans="1:6" x14ac:dyDescent="0.25">
      <c r="A62" s="1"/>
      <c r="B62" s="149"/>
      <c r="C62" s="149"/>
      <c r="D62" s="149"/>
      <c r="E62" s="148"/>
      <c r="F62" s="148"/>
    </row>
    <row r="63" spans="1:6" x14ac:dyDescent="0.25">
      <c r="A63" s="1"/>
      <c r="B63" s="149"/>
      <c r="C63" s="149"/>
      <c r="D63" s="149"/>
      <c r="E63" s="148"/>
      <c r="F63" s="148"/>
    </row>
    <row r="64" spans="1:6" x14ac:dyDescent="0.25">
      <c r="A64" s="1"/>
      <c r="B64" s="149"/>
      <c r="C64" s="149"/>
      <c r="D64" s="149"/>
      <c r="E64" s="148"/>
      <c r="F64" s="148"/>
    </row>
    <row r="65" spans="1:6" x14ac:dyDescent="0.25">
      <c r="A65" s="1"/>
      <c r="B65" s="149"/>
      <c r="C65" s="149"/>
      <c r="D65" s="149"/>
      <c r="E65" s="148"/>
      <c r="F65" s="148"/>
    </row>
    <row r="66" spans="1:6" x14ac:dyDescent="0.25">
      <c r="A66" s="1"/>
      <c r="B66" s="149"/>
      <c r="C66" s="149"/>
      <c r="D66" s="149"/>
      <c r="E66" s="148"/>
      <c r="F66" s="148"/>
    </row>
    <row r="67" spans="1:6" x14ac:dyDescent="0.25">
      <c r="A67" s="1"/>
      <c r="B67" s="149"/>
      <c r="C67" s="149"/>
      <c r="D67" s="149"/>
      <c r="E67" s="148"/>
      <c r="F67" s="148"/>
    </row>
    <row r="68" spans="1:6" x14ac:dyDescent="0.25">
      <c r="A68" s="1"/>
      <c r="B68" s="149"/>
      <c r="C68" s="149"/>
      <c r="D68" s="149"/>
      <c r="E68" s="148"/>
      <c r="F68" s="148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16384" width="9.140625" hidden="1"/>
  </cols>
  <sheetData>
    <row r="1" spans="1:26" x14ac:dyDescent="0.25">
      <c r="A1" s="3"/>
      <c r="B1" s="5" t="s">
        <v>24</v>
      </c>
      <c r="C1" s="3"/>
      <c r="D1" s="3"/>
      <c r="E1" s="5" t="s">
        <v>21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28</v>
      </c>
      <c r="C2" s="3"/>
      <c r="D2" s="3"/>
      <c r="E2" s="5" t="s">
        <v>19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27</v>
      </c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302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77</v>
      </c>
      <c r="B8" s="164" t="s">
        <v>78</v>
      </c>
      <c r="C8" s="164" t="s">
        <v>79</v>
      </c>
      <c r="D8" s="164" t="s">
        <v>80</v>
      </c>
      <c r="E8" s="164" t="s">
        <v>81</v>
      </c>
      <c r="F8" s="164" t="s">
        <v>82</v>
      </c>
      <c r="G8" s="164" t="s">
        <v>56</v>
      </c>
      <c r="H8" s="164" t="s">
        <v>57</v>
      </c>
      <c r="I8" s="164" t="s">
        <v>83</v>
      </c>
      <c r="J8" s="164"/>
      <c r="K8" s="164"/>
      <c r="L8" s="164"/>
      <c r="M8" s="164"/>
      <c r="N8" s="164"/>
      <c r="O8" s="164"/>
      <c r="P8" s="164" t="s">
        <v>84</v>
      </c>
      <c r="Q8" s="161"/>
      <c r="R8" s="161"/>
      <c r="S8" s="164" t="s">
        <v>85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67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137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303</v>
      </c>
      <c r="C11" s="172" t="s">
        <v>304</v>
      </c>
      <c r="D11" s="168" t="s">
        <v>305</v>
      </c>
      <c r="E11" s="168" t="s">
        <v>306</v>
      </c>
      <c r="F11" s="169">
        <v>2</v>
      </c>
      <c r="G11" s="170">
        <v>0</v>
      </c>
      <c r="H11" s="170"/>
      <c r="I11" s="170">
        <f>ROUND(F11*(G11+H11),2)</f>
        <v>0</v>
      </c>
      <c r="J11" s="168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307</v>
      </c>
      <c r="C12" s="172" t="s">
        <v>308</v>
      </c>
      <c r="D12" s="168" t="s">
        <v>309</v>
      </c>
      <c r="E12" s="168" t="s">
        <v>310</v>
      </c>
      <c r="F12" s="169">
        <v>1</v>
      </c>
      <c r="G12" s="170"/>
      <c r="H12" s="170">
        <v>0</v>
      </c>
      <c r="I12" s="170">
        <f>ROUND(F12*(G12+H12),2)</f>
        <v>0</v>
      </c>
      <c r="J12" s="168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67"/>
      <c r="Q12" s="173"/>
      <c r="R12" s="173"/>
      <c r="S12" s="167"/>
      <c r="Z12">
        <v>0</v>
      </c>
    </row>
    <row r="13" spans="1:26" x14ac:dyDescent="0.25">
      <c r="A13" s="156"/>
      <c r="B13" s="156"/>
      <c r="C13" s="156"/>
      <c r="D13" s="156" t="s">
        <v>137</v>
      </c>
      <c r="E13" s="156"/>
      <c r="F13" s="167"/>
      <c r="G13" s="159">
        <f>ROUND((SUM(L10:L12))/1,2)</f>
        <v>0</v>
      </c>
      <c r="H13" s="159">
        <f>ROUND((SUM(M10:M12))/1,2)</f>
        <v>0</v>
      </c>
      <c r="I13" s="159">
        <f>ROUND((SUM(I10:I12))/1,2)</f>
        <v>0</v>
      </c>
      <c r="J13" s="156"/>
      <c r="K13" s="156"/>
      <c r="L13" s="156">
        <f>ROUND((SUM(L10:L12))/1,2)</f>
        <v>0</v>
      </c>
      <c r="M13" s="156">
        <f>ROUND((SUM(M10:M12))/1,2)</f>
        <v>0</v>
      </c>
      <c r="N13" s="156"/>
      <c r="O13" s="156"/>
      <c r="P13" s="174">
        <f>ROUND((SUM(P10:P12))/1,2)</f>
        <v>0</v>
      </c>
      <c r="S13" s="167">
        <f>ROUND((SUM(S10:S12))/1,2)</f>
        <v>0</v>
      </c>
    </row>
    <row r="14" spans="1:26" x14ac:dyDescent="0.25">
      <c r="A14" s="1"/>
      <c r="B14" s="1"/>
      <c r="C14" s="1"/>
      <c r="D14" s="1"/>
      <c r="E14" s="1"/>
      <c r="F14" s="163"/>
      <c r="G14" s="149"/>
      <c r="H14" s="149"/>
      <c r="I14" s="149"/>
      <c r="J14" s="1"/>
      <c r="K14" s="1"/>
      <c r="L14" s="1"/>
      <c r="M14" s="1"/>
      <c r="N14" s="1"/>
      <c r="O14" s="1"/>
      <c r="P14" s="1"/>
      <c r="S14" s="1"/>
    </row>
    <row r="15" spans="1:26" x14ac:dyDescent="0.25">
      <c r="A15" s="156"/>
      <c r="B15" s="156"/>
      <c r="C15" s="156"/>
      <c r="D15" s="2" t="s">
        <v>67</v>
      </c>
      <c r="E15" s="156"/>
      <c r="F15" s="167"/>
      <c r="G15" s="159">
        <f>ROUND((SUM(L9:L14))/2,2)</f>
        <v>0</v>
      </c>
      <c r="H15" s="159">
        <f>ROUND((SUM(M9:M14))/2,2)</f>
        <v>0</v>
      </c>
      <c r="I15" s="159">
        <f>ROUND((SUM(I9:I14))/2,2)</f>
        <v>0</v>
      </c>
      <c r="J15" s="156"/>
      <c r="K15" s="156"/>
      <c r="L15" s="156">
        <f>ROUND((SUM(L9:L14))/2,2)</f>
        <v>0</v>
      </c>
      <c r="M15" s="156">
        <f>ROUND((SUM(M9:M14))/2,2)</f>
        <v>0</v>
      </c>
      <c r="N15" s="156"/>
      <c r="O15" s="156"/>
      <c r="P15" s="174">
        <f>ROUND((SUM(P9:P14))/2,2)</f>
        <v>0</v>
      </c>
      <c r="S15" s="174">
        <f>ROUND((SUM(S9:S14))/2,2)</f>
        <v>0</v>
      </c>
    </row>
    <row r="16" spans="1:26" x14ac:dyDescent="0.25">
      <c r="A16" s="175"/>
      <c r="B16" s="175"/>
      <c r="C16" s="175"/>
      <c r="D16" s="175" t="s">
        <v>76</v>
      </c>
      <c r="E16" s="175"/>
      <c r="F16" s="176"/>
      <c r="G16" s="177">
        <f>ROUND((SUM(L9:L15))/3,2)</f>
        <v>0</v>
      </c>
      <c r="H16" s="177">
        <f>ROUND((SUM(M9:M15))/3,2)</f>
        <v>0</v>
      </c>
      <c r="I16" s="177">
        <f>ROUND((SUM(I9:I15))/3,2)</f>
        <v>0</v>
      </c>
      <c r="J16" s="175"/>
      <c r="K16" s="175">
        <f>ROUND((SUM(K9:K15))/3,2)</f>
        <v>0</v>
      </c>
      <c r="L16" s="175">
        <f>ROUND((SUM(L9:L15))/3,2)</f>
        <v>0</v>
      </c>
      <c r="M16" s="175">
        <f>ROUND((SUM(M9:M15))/3,2)</f>
        <v>0</v>
      </c>
      <c r="N16" s="175"/>
      <c r="O16" s="175"/>
      <c r="P16" s="176">
        <f>ROUND((SUM(P9:P15))/3,2)</f>
        <v>0</v>
      </c>
      <c r="S16" s="176">
        <f>ROUND((SUM(S9:S15))/3,2)</f>
        <v>0</v>
      </c>
      <c r="Z16">
        <f>(SUM(Z9:Z15))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SKLADOVÁ HALA S KOMPOSTOVISKOM V OBCI KVAKOVCE / SO 05 Unimobunka</oddHeader>
    <oddFooter>&amp;RStrana &amp;P z &amp;N    &amp;L&amp;7Spracované systémom Systematic®pyramida.wsn, tel.: 051 77 10 585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J12" sqref="J12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315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/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19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20</v>
      </c>
      <c r="C5" s="20"/>
      <c r="D5" s="17"/>
      <c r="E5" s="17"/>
      <c r="F5" s="46" t="s">
        <v>21</v>
      </c>
      <c r="G5" s="17"/>
      <c r="H5" s="17"/>
      <c r="I5" s="44" t="s">
        <v>22</v>
      </c>
      <c r="J5" s="47" t="s">
        <v>23</v>
      </c>
    </row>
    <row r="6" spans="1:23" ht="18" customHeight="1" thickTop="1" x14ac:dyDescent="0.25">
      <c r="A6" s="11"/>
      <c r="B6" s="56" t="s">
        <v>24</v>
      </c>
      <c r="C6" s="52"/>
      <c r="D6" s="53"/>
      <c r="E6" s="53"/>
      <c r="F6" s="53"/>
      <c r="G6" s="57" t="s">
        <v>25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26</v>
      </c>
      <c r="H7" s="18"/>
      <c r="I7" s="29"/>
      <c r="J7" s="50"/>
    </row>
    <row r="8" spans="1:23" ht="18" customHeight="1" x14ac:dyDescent="0.25">
      <c r="A8" s="11"/>
      <c r="B8" s="45" t="s">
        <v>27</v>
      </c>
      <c r="C8" s="20"/>
      <c r="D8" s="17"/>
      <c r="E8" s="17"/>
      <c r="F8" s="17"/>
      <c r="G8" s="46" t="s">
        <v>25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26</v>
      </c>
      <c r="H9" s="17"/>
      <c r="I9" s="28"/>
      <c r="J9" s="32"/>
    </row>
    <row r="10" spans="1:23" ht="18" customHeight="1" x14ac:dyDescent="0.25">
      <c r="A10" s="11"/>
      <c r="B10" s="45" t="s">
        <v>28</v>
      </c>
      <c r="C10" s="20"/>
      <c r="D10" s="17"/>
      <c r="E10" s="17"/>
      <c r="F10" s="17"/>
      <c r="G10" s="46" t="s">
        <v>25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26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29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34</v>
      </c>
      <c r="H15" s="62" t="s">
        <v>35</v>
      </c>
      <c r="I15" s="27"/>
      <c r="J15" s="55"/>
    </row>
    <row r="16" spans="1:23" ht="18" customHeight="1" x14ac:dyDescent="0.25">
      <c r="A16" s="11"/>
      <c r="B16" s="94">
        <v>1</v>
      </c>
      <c r="C16" s="95" t="s">
        <v>30</v>
      </c>
      <c r="D16" s="96">
        <f>'Kryci_list 197653'!D16+'Kryci_list 197654'!D16+'Kryci_list 197655'!D16+'Kryci_list 197656'!D16+'Kryci_list 197657'!D16</f>
        <v>0</v>
      </c>
      <c r="E16" s="97">
        <f>'Kryci_list 197653'!E16+'Kryci_list 197654'!E16+'Kryci_list 197655'!E16+'Kryci_list 197656'!E16+'Kryci_list 197657'!E16</f>
        <v>0</v>
      </c>
      <c r="F16" s="106">
        <f>'Kryci_list 197653'!F16+'Kryci_list 197654'!F16+'Kryci_list 197655'!F16+'Kryci_list 197656'!F16+'Kryci_list 197657'!F16</f>
        <v>0</v>
      </c>
      <c r="G16" s="60">
        <v>6</v>
      </c>
      <c r="H16" s="115" t="s">
        <v>36</v>
      </c>
      <c r="I16" s="129"/>
      <c r="J16" s="126">
        <f>Rekapitulácia!F12</f>
        <v>0</v>
      </c>
    </row>
    <row r="17" spans="1:10" ht="18" customHeight="1" x14ac:dyDescent="0.25">
      <c r="A17" s="11"/>
      <c r="B17" s="67">
        <v>2</v>
      </c>
      <c r="C17" s="71" t="s">
        <v>31</v>
      </c>
      <c r="D17" s="78">
        <f>'Kryci_list 197653'!D17+'Kryci_list 197654'!D17+'Kryci_list 197655'!D17+'Kryci_list 197656'!D17+'Kryci_list 197657'!D17</f>
        <v>0</v>
      </c>
      <c r="E17" s="76">
        <f>'Kryci_list 197653'!E17+'Kryci_list 197654'!E17+'Kryci_list 197655'!E17+'Kryci_list 197656'!E17+'Kryci_list 197657'!E17</f>
        <v>0</v>
      </c>
      <c r="F17" s="81">
        <f>'Kryci_list 197653'!F17+'Kryci_list 197654'!F17+'Kryci_list 197655'!F17+'Kryci_list 197656'!F17+'Kryci_list 197657'!F17</f>
        <v>0</v>
      </c>
      <c r="G17" s="61">
        <v>7</v>
      </c>
      <c r="H17" s="116" t="s">
        <v>37</v>
      </c>
      <c r="I17" s="129"/>
      <c r="J17" s="127">
        <f>Rekapitulácia!E12</f>
        <v>0</v>
      </c>
    </row>
    <row r="18" spans="1:10" ht="18" customHeight="1" x14ac:dyDescent="0.25">
      <c r="A18" s="11"/>
      <c r="B18" s="68">
        <v>3</v>
      </c>
      <c r="C18" s="72" t="s">
        <v>32</v>
      </c>
      <c r="D18" s="79">
        <f>'Kryci_list 197653'!D18+'Kryci_list 197654'!D18+'Kryci_list 197655'!D18+'Kryci_list 197656'!D18+'Kryci_list 197657'!D18</f>
        <v>0</v>
      </c>
      <c r="E18" s="77">
        <f>'Kryci_list 197653'!E18+'Kryci_list 197654'!E18+'Kryci_list 197655'!E18+'Kryci_list 197656'!E18+'Kryci_list 197657'!E18</f>
        <v>0</v>
      </c>
      <c r="F18" s="82">
        <f>'Kryci_list 197653'!F18+'Kryci_list 197654'!F18+'Kryci_list 197655'!F18+'Kryci_list 197656'!F18+'Kryci_list 197657'!F18</f>
        <v>0</v>
      </c>
      <c r="G18" s="61">
        <v>8</v>
      </c>
      <c r="H18" s="116" t="s">
        <v>38</v>
      </c>
      <c r="I18" s="129"/>
      <c r="J18" s="127">
        <f>Rekapitulácia!D12</f>
        <v>0</v>
      </c>
    </row>
    <row r="19" spans="1:10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 x14ac:dyDescent="0.3">
      <c r="A20" s="11"/>
      <c r="B20" s="68">
        <v>5</v>
      </c>
      <c r="C20" s="74" t="s">
        <v>33</v>
      </c>
      <c r="D20" s="80"/>
      <c r="E20" s="100"/>
      <c r="F20" s="107">
        <f>SUM(F16:F19)</f>
        <v>0</v>
      </c>
      <c r="G20" s="61">
        <v>10</v>
      </c>
      <c r="H20" s="116" t="s">
        <v>33</v>
      </c>
      <c r="I20" s="131"/>
      <c r="J20" s="99">
        <f>SUM(J16:J19)</f>
        <v>0</v>
      </c>
    </row>
    <row r="21" spans="1:10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10" ht="18" customHeight="1" x14ac:dyDescent="0.25">
      <c r="A22" s="11"/>
      <c r="B22" s="60">
        <v>11</v>
      </c>
      <c r="C22" s="63" t="s">
        <v>47</v>
      </c>
      <c r="D22" s="87"/>
      <c r="E22" s="90"/>
      <c r="F22" s="81">
        <f>'Kryci_list 197653'!F22+'Kryci_list 197654'!F22+'Kryci_list 197655'!F22+'Kryci_list 197656'!F22+'Kryci_list 197657'!F22</f>
        <v>0</v>
      </c>
      <c r="G22" s="60">
        <v>16</v>
      </c>
      <c r="H22" s="115" t="s">
        <v>53</v>
      </c>
      <c r="I22" s="129"/>
      <c r="J22" s="126">
        <f>'Kryci_list 197653'!J22+'Kryci_list 197654'!J22+'Kryci_list 197655'!J22+'Kryci_list 197656'!J22+'Kryci_list 197657'!J22</f>
        <v>0</v>
      </c>
    </row>
    <row r="23" spans="1:10" ht="18" customHeight="1" x14ac:dyDescent="0.25">
      <c r="A23" s="11"/>
      <c r="B23" s="61">
        <v>12</v>
      </c>
      <c r="C23" s="64" t="s">
        <v>48</v>
      </c>
      <c r="D23" s="66"/>
      <c r="E23" s="90"/>
      <c r="F23" s="82">
        <f>'Kryci_list 197653'!F23+'Kryci_list 197654'!F23+'Kryci_list 197655'!F23+'Kryci_list 197656'!F23+'Kryci_list 197657'!F23</f>
        <v>0</v>
      </c>
      <c r="G23" s="61">
        <v>17</v>
      </c>
      <c r="H23" s="116" t="s">
        <v>54</v>
      </c>
      <c r="I23" s="129"/>
      <c r="J23" s="127">
        <f>'Kryci_list 197653'!J23+'Kryci_list 197654'!J23+'Kryci_list 197655'!J23+'Kryci_list 197656'!J23+'Kryci_list 197657'!J23</f>
        <v>0</v>
      </c>
    </row>
    <row r="24" spans="1:10" ht="18" customHeight="1" x14ac:dyDescent="0.25">
      <c r="A24" s="11"/>
      <c r="B24" s="61">
        <v>13</v>
      </c>
      <c r="C24" s="64" t="s">
        <v>49</v>
      </c>
      <c r="D24" s="66"/>
      <c r="E24" s="90"/>
      <c r="F24" s="82">
        <f>'Kryci_list 197653'!F24+'Kryci_list 197654'!F24+'Kryci_list 197655'!F24+'Kryci_list 197656'!F24+'Kryci_list 197657'!F24</f>
        <v>0</v>
      </c>
      <c r="G24" s="61">
        <v>18</v>
      </c>
      <c r="H24" s="116" t="s">
        <v>55</v>
      </c>
      <c r="I24" s="129"/>
      <c r="J24" s="127">
        <f>'Kryci_list 197653'!J24+'Kryci_list 197654'!J24+'Kryci_list 197655'!J24+'Kryci_list 197656'!J24+'Kryci_list 197657'!J24</f>
        <v>0</v>
      </c>
    </row>
    <row r="25" spans="1:10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33</v>
      </c>
      <c r="I26" s="131"/>
      <c r="J26" s="99">
        <f>SUM(J22:J25)+SUM(F22:F25)</f>
        <v>0</v>
      </c>
    </row>
    <row r="27" spans="1:10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39</v>
      </c>
      <c r="H27" s="104" t="s">
        <v>40</v>
      </c>
      <c r="I27" s="29"/>
      <c r="J27" s="33"/>
    </row>
    <row r="28" spans="1:10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41</v>
      </c>
      <c r="I28" s="122"/>
      <c r="J28" s="118">
        <f>F20+J20+F26+J26</f>
        <v>0</v>
      </c>
    </row>
    <row r="29" spans="1:10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42</v>
      </c>
      <c r="I29" s="123">
        <f>Rekapitulácia!B13</f>
        <v>0</v>
      </c>
      <c r="J29" s="119">
        <f>ROUND(((ROUND(I29,2)*20)/100),2)*1</f>
        <v>0</v>
      </c>
    </row>
    <row r="30" spans="1:10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43</v>
      </c>
      <c r="I30" s="89">
        <f>Rekapitulácia!B14</f>
        <v>0</v>
      </c>
      <c r="J30" s="120">
        <f>ROUND(((ROUND(I30,2)*0)/100),2)</f>
        <v>0</v>
      </c>
    </row>
    <row r="31" spans="1:10" ht="18" customHeight="1" x14ac:dyDescent="0.25">
      <c r="A31" s="11"/>
      <c r="B31" s="24"/>
      <c r="C31" s="139"/>
      <c r="D31" s="140"/>
      <c r="E31" s="22"/>
      <c r="F31" s="11"/>
      <c r="G31" s="61">
        <v>24</v>
      </c>
      <c r="H31" s="116" t="s">
        <v>44</v>
      </c>
      <c r="I31" s="28"/>
      <c r="J31" s="191">
        <f>SUM(J28:J30)</f>
        <v>0</v>
      </c>
    </row>
    <row r="32" spans="1:10" ht="18" customHeight="1" thickBot="1" x14ac:dyDescent="0.3">
      <c r="A32" s="11"/>
      <c r="B32" s="48"/>
      <c r="C32" s="117"/>
      <c r="D32" s="124"/>
      <c r="E32" s="84"/>
      <c r="F32" s="85"/>
      <c r="G32" s="187" t="s">
        <v>45</v>
      </c>
      <c r="H32" s="188"/>
      <c r="I32" s="189"/>
      <c r="J32" s="190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5"/>
      <c r="G33" s="14"/>
      <c r="H33" s="141" t="s">
        <v>60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J12" sqref="J12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/>
      <c r="H2" s="16"/>
      <c r="I2" s="27"/>
      <c r="J2" s="31"/>
    </row>
    <row r="3" spans="1:23" ht="18" customHeight="1" x14ac:dyDescent="0.25">
      <c r="A3" s="11"/>
      <c r="B3" s="40" t="s">
        <v>18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19</v>
      </c>
      <c r="J4" s="32"/>
    </row>
    <row r="5" spans="1:23" ht="18" customHeight="1" thickBot="1" x14ac:dyDescent="0.3">
      <c r="A5" s="11"/>
      <c r="B5" s="45" t="s">
        <v>20</v>
      </c>
      <c r="C5" s="20"/>
      <c r="D5" s="17"/>
      <c r="E5" s="17"/>
      <c r="F5" s="46" t="s">
        <v>21</v>
      </c>
      <c r="G5" s="17"/>
      <c r="H5" s="17"/>
      <c r="I5" s="44" t="s">
        <v>22</v>
      </c>
      <c r="J5" s="47" t="s">
        <v>23</v>
      </c>
    </row>
    <row r="6" spans="1:23" ht="18" customHeight="1" thickTop="1" x14ac:dyDescent="0.25">
      <c r="A6" s="11"/>
      <c r="B6" s="56" t="s">
        <v>24</v>
      </c>
      <c r="C6" s="52"/>
      <c r="D6" s="53"/>
      <c r="E6" s="53"/>
      <c r="F6" s="53"/>
      <c r="G6" s="57" t="s">
        <v>25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26</v>
      </c>
      <c r="H7" s="18"/>
      <c r="I7" s="29"/>
      <c r="J7" s="50"/>
    </row>
    <row r="8" spans="1:23" ht="18" customHeight="1" x14ac:dyDescent="0.25">
      <c r="A8" s="11"/>
      <c r="B8" s="45" t="s">
        <v>27</v>
      </c>
      <c r="C8" s="20"/>
      <c r="D8" s="17"/>
      <c r="E8" s="17"/>
      <c r="F8" s="17"/>
      <c r="G8" s="46" t="s">
        <v>25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26</v>
      </c>
      <c r="H9" s="17"/>
      <c r="I9" s="28"/>
      <c r="J9" s="32"/>
    </row>
    <row r="10" spans="1:23" ht="18" customHeight="1" x14ac:dyDescent="0.25">
      <c r="A10" s="11"/>
      <c r="B10" s="45" t="s">
        <v>28</v>
      </c>
      <c r="C10" s="20"/>
      <c r="D10" s="17"/>
      <c r="E10" s="17"/>
      <c r="F10" s="17"/>
      <c r="G10" s="46" t="s">
        <v>25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26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29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34</v>
      </c>
      <c r="H15" s="62" t="s">
        <v>35</v>
      </c>
      <c r="I15" s="27"/>
      <c r="J15" s="55"/>
    </row>
    <row r="16" spans="1:23" ht="18" customHeight="1" x14ac:dyDescent="0.25">
      <c r="A16" s="11"/>
      <c r="B16" s="94">
        <v>1</v>
      </c>
      <c r="C16" s="95" t="s">
        <v>30</v>
      </c>
      <c r="D16" s="96">
        <f>'Rekap 197653'!B17</f>
        <v>0</v>
      </c>
      <c r="E16" s="97">
        <f>'Rekap 197653'!C17</f>
        <v>0</v>
      </c>
      <c r="F16" s="106">
        <f>'Rekap 197653'!D17</f>
        <v>0</v>
      </c>
      <c r="G16" s="60">
        <v>6</v>
      </c>
      <c r="H16" s="115" t="s">
        <v>36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31</v>
      </c>
      <c r="D17" s="78">
        <f>'Rekap 197653'!B21</f>
        <v>0</v>
      </c>
      <c r="E17" s="76">
        <f>'Rekap 197653'!C21</f>
        <v>0</v>
      </c>
      <c r="F17" s="81">
        <f>'Rekap 197653'!D21</f>
        <v>0</v>
      </c>
      <c r="G17" s="61">
        <v>7</v>
      </c>
      <c r="H17" s="116" t="s">
        <v>37</v>
      </c>
      <c r="I17" s="129"/>
      <c r="J17" s="127">
        <f>'SO 197653'!Z52</f>
        <v>0</v>
      </c>
    </row>
    <row r="18" spans="1:26" ht="18" customHeight="1" x14ac:dyDescent="0.25">
      <c r="A18" s="11"/>
      <c r="B18" s="68">
        <v>3</v>
      </c>
      <c r="C18" s="72" t="s">
        <v>32</v>
      </c>
      <c r="D18" s="79"/>
      <c r="E18" s="77"/>
      <c r="F18" s="82"/>
      <c r="G18" s="61">
        <v>8</v>
      </c>
      <c r="H18" s="116" t="s">
        <v>38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33</v>
      </c>
      <c r="D20" s="80"/>
      <c r="E20" s="100"/>
      <c r="F20" s="107">
        <f>SUM(F16:F19)</f>
        <v>0</v>
      </c>
      <c r="G20" s="61">
        <v>10</v>
      </c>
      <c r="H20" s="116" t="s">
        <v>33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33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39</v>
      </c>
      <c r="H27" s="104" t="s">
        <v>40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41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42</v>
      </c>
      <c r="I29" s="123">
        <f>J28-SUM('SO 197653'!K9:'SO 197653'!K51)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43</v>
      </c>
      <c r="I30" s="89">
        <f>SUM('SO 197653'!K9:'SO 197653'!K51)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9" width="9.140625" hidden="1"/>
    <col min="27" max="16384" width="9.140625" hidden="1"/>
  </cols>
  <sheetData>
    <row r="1" spans="1:26" x14ac:dyDescent="0.25">
      <c r="A1" s="145" t="s">
        <v>24</v>
      </c>
      <c r="B1" s="144"/>
      <c r="C1" s="144"/>
      <c r="D1" s="145" t="s">
        <v>21</v>
      </c>
      <c r="E1" s="144"/>
      <c r="F1" s="144"/>
      <c r="W1">
        <v>30.126000000000001</v>
      </c>
    </row>
    <row r="2" spans="1:26" x14ac:dyDescent="0.25">
      <c r="A2" s="145" t="s">
        <v>28</v>
      </c>
      <c r="B2" s="144"/>
      <c r="C2" s="144"/>
      <c r="D2" s="145" t="s">
        <v>19</v>
      </c>
      <c r="E2" s="144"/>
      <c r="F2" s="144"/>
    </row>
    <row r="3" spans="1:26" x14ac:dyDescent="0.25">
      <c r="A3" s="145" t="s">
        <v>27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18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33</v>
      </c>
      <c r="E9" s="147" t="s">
        <v>63</v>
      </c>
      <c r="F9" s="147" t="s">
        <v>64</v>
      </c>
    </row>
    <row r="10" spans="1:26" x14ac:dyDescent="0.25">
      <c r="A10" s="154" t="s">
        <v>67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68</v>
      </c>
      <c r="B11" s="157">
        <f>'SO 197653'!L16</f>
        <v>0</v>
      </c>
      <c r="C11" s="157">
        <f>'SO 197653'!M16</f>
        <v>0</v>
      </c>
      <c r="D11" s="157">
        <f>'SO 197653'!I16</f>
        <v>0</v>
      </c>
      <c r="E11" s="158">
        <f>'SO 197653'!P16</f>
        <v>0</v>
      </c>
      <c r="F11" s="158">
        <f>'SO 197653'!S16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69</v>
      </c>
      <c r="B12" s="157">
        <f>'SO 197653'!L24</f>
        <v>0</v>
      </c>
      <c r="C12" s="157">
        <f>'SO 197653'!M24</f>
        <v>0</v>
      </c>
      <c r="D12" s="157">
        <f>'SO 197653'!I24</f>
        <v>0</v>
      </c>
      <c r="E12" s="158">
        <f>'SO 197653'!P24</f>
        <v>147.21</v>
      </c>
      <c r="F12" s="158">
        <f>'SO 197653'!S24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70</v>
      </c>
      <c r="B13" s="157">
        <f>'SO 197653'!L28</f>
        <v>0</v>
      </c>
      <c r="C13" s="157">
        <f>'SO 197653'!M28</f>
        <v>0</v>
      </c>
      <c r="D13" s="157">
        <f>'SO 197653'!I28</f>
        <v>0</v>
      </c>
      <c r="E13" s="158">
        <f>'SO 197653'!P28</f>
        <v>26.46</v>
      </c>
      <c r="F13" s="158">
        <f>'SO 197653'!S28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71</v>
      </c>
      <c r="B14" s="157">
        <f>'SO 197653'!L33</f>
        <v>0</v>
      </c>
      <c r="C14" s="157">
        <f>'SO 197653'!M33</f>
        <v>0</v>
      </c>
      <c r="D14" s="157">
        <f>'SO 197653'!I33</f>
        <v>0</v>
      </c>
      <c r="E14" s="158">
        <f>'SO 197653'!P33</f>
        <v>370.18</v>
      </c>
      <c r="F14" s="158">
        <f>'SO 197653'!S33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56" t="s">
        <v>72</v>
      </c>
      <c r="B15" s="157">
        <f>'SO 197653'!L38</f>
        <v>0</v>
      </c>
      <c r="C15" s="157">
        <f>'SO 197653'!M38</f>
        <v>0</v>
      </c>
      <c r="D15" s="157">
        <f>'SO 197653'!I38</f>
        <v>0</v>
      </c>
      <c r="E15" s="158">
        <f>'SO 197653'!P38</f>
        <v>1.37</v>
      </c>
      <c r="F15" s="158">
        <f>'SO 197653'!S38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56" t="s">
        <v>73</v>
      </c>
      <c r="B16" s="157">
        <f>'SO 197653'!L42</f>
        <v>0</v>
      </c>
      <c r="C16" s="157">
        <f>'SO 197653'!M42</f>
        <v>0</v>
      </c>
      <c r="D16" s="157">
        <f>'SO 197653'!I42</f>
        <v>0</v>
      </c>
      <c r="E16" s="158">
        <f>'SO 197653'!P42</f>
        <v>0</v>
      </c>
      <c r="F16" s="158">
        <f>'SO 197653'!S42</f>
        <v>0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2" t="s">
        <v>67</v>
      </c>
      <c r="B17" s="159">
        <f>'SO 197653'!L44</f>
        <v>0</v>
      </c>
      <c r="C17" s="159">
        <f>'SO 197653'!M44</f>
        <v>0</v>
      </c>
      <c r="D17" s="159">
        <f>'SO 197653'!I44</f>
        <v>0</v>
      </c>
      <c r="E17" s="160">
        <f>'SO 197653'!P44</f>
        <v>545.22</v>
      </c>
      <c r="F17" s="160">
        <f>'SO 197653'!S44</f>
        <v>0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1"/>
      <c r="B18" s="149"/>
      <c r="C18" s="149"/>
      <c r="D18" s="149"/>
      <c r="E18" s="148"/>
      <c r="F18" s="148"/>
    </row>
    <row r="19" spans="1:26" x14ac:dyDescent="0.25">
      <c r="A19" s="2" t="s">
        <v>74</v>
      </c>
      <c r="B19" s="159"/>
      <c r="C19" s="157"/>
      <c r="D19" s="157"/>
      <c r="E19" s="158"/>
      <c r="F19" s="158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156" t="s">
        <v>75</v>
      </c>
      <c r="B20" s="157">
        <f>'SO 197653'!L49</f>
        <v>0</v>
      </c>
      <c r="C20" s="157">
        <f>'SO 197653'!M49</f>
        <v>0</v>
      </c>
      <c r="D20" s="157">
        <f>'SO 197653'!I49</f>
        <v>0</v>
      </c>
      <c r="E20" s="158">
        <f>'SO 197653'!P49</f>
        <v>0</v>
      </c>
      <c r="F20" s="158">
        <f>'SO 197653'!S49</f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2" t="s">
        <v>74</v>
      </c>
      <c r="B21" s="159">
        <f>'SO 197653'!L51</f>
        <v>0</v>
      </c>
      <c r="C21" s="159">
        <f>'SO 197653'!M51</f>
        <v>0</v>
      </c>
      <c r="D21" s="159">
        <f>'SO 197653'!I51</f>
        <v>0</v>
      </c>
      <c r="E21" s="160">
        <f>'SO 197653'!P51</f>
        <v>0</v>
      </c>
      <c r="F21" s="160">
        <f>'SO 197653'!S51</f>
        <v>0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</row>
    <row r="22" spans="1:26" x14ac:dyDescent="0.25">
      <c r="A22" s="1"/>
      <c r="B22" s="149"/>
      <c r="C22" s="149"/>
      <c r="D22" s="149"/>
      <c r="E22" s="148"/>
      <c r="F22" s="148"/>
    </row>
    <row r="23" spans="1:26" x14ac:dyDescent="0.25">
      <c r="A23" s="2" t="s">
        <v>76</v>
      </c>
      <c r="B23" s="159">
        <f>'SO 197653'!L52</f>
        <v>0</v>
      </c>
      <c r="C23" s="159">
        <f>'SO 197653'!M52</f>
        <v>0</v>
      </c>
      <c r="D23" s="159">
        <f>'SO 197653'!I52</f>
        <v>0</v>
      </c>
      <c r="E23" s="160">
        <f>'SO 197653'!P52</f>
        <v>545.22</v>
      </c>
      <c r="F23" s="160">
        <f>'SO 197653'!S52</f>
        <v>0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49"/>
      <c r="C60" s="149"/>
      <c r="D60" s="149"/>
      <c r="E60" s="148"/>
      <c r="F60" s="148"/>
    </row>
    <row r="61" spans="1:6" x14ac:dyDescent="0.25">
      <c r="A61" s="1"/>
      <c r="B61" s="149"/>
      <c r="C61" s="149"/>
      <c r="D61" s="149"/>
      <c r="E61" s="148"/>
      <c r="F61" s="148"/>
    </row>
    <row r="62" spans="1:6" x14ac:dyDescent="0.25">
      <c r="A62" s="1"/>
      <c r="B62" s="149"/>
      <c r="C62" s="149"/>
      <c r="D62" s="149"/>
      <c r="E62" s="148"/>
      <c r="F62" s="148"/>
    </row>
    <row r="63" spans="1:6" x14ac:dyDescent="0.25">
      <c r="A63" s="1"/>
      <c r="B63" s="149"/>
      <c r="C63" s="149"/>
      <c r="D63" s="149"/>
      <c r="E63" s="148"/>
      <c r="F63" s="148"/>
    </row>
    <row r="64" spans="1:6" x14ac:dyDescent="0.25">
      <c r="A64" s="1"/>
      <c r="B64" s="149"/>
      <c r="C64" s="149"/>
      <c r="D64" s="149"/>
      <c r="E64" s="148"/>
      <c r="F64" s="148"/>
    </row>
    <row r="65" spans="1:6" x14ac:dyDescent="0.25">
      <c r="A65" s="1"/>
      <c r="B65" s="149"/>
      <c r="C65" s="149"/>
      <c r="D65" s="149"/>
      <c r="E65" s="148"/>
      <c r="F65" s="148"/>
    </row>
    <row r="66" spans="1:6" x14ac:dyDescent="0.25">
      <c r="A66" s="1"/>
      <c r="B66" s="149"/>
      <c r="C66" s="149"/>
      <c r="D66" s="149"/>
      <c r="E66" s="148"/>
      <c r="F66" s="148"/>
    </row>
    <row r="67" spans="1:6" x14ac:dyDescent="0.25">
      <c r="A67" s="1"/>
      <c r="B67" s="149"/>
      <c r="C67" s="149"/>
      <c r="D67" s="149"/>
      <c r="E67" s="148"/>
      <c r="F67" s="148"/>
    </row>
    <row r="68" spans="1:6" x14ac:dyDescent="0.25">
      <c r="A68" s="1"/>
      <c r="B68" s="149"/>
      <c r="C68" s="149"/>
      <c r="D68" s="149"/>
      <c r="E68" s="148"/>
      <c r="F68" s="148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9" width="11.7109375" customWidth="1"/>
    <col min="10" max="15" width="0" hidden="1" customWidth="1"/>
    <col min="16" max="16" width="9.28515625" customWidth="1"/>
    <col min="17" max="18" width="0" hidden="1" customWidth="1"/>
    <col min="19" max="19" width="7.7109375" customWidth="1"/>
    <col min="20" max="26" width="0" hidden="1" customWidth="1"/>
    <col min="27" max="16384" width="9.140625" hidden="1"/>
  </cols>
  <sheetData>
    <row r="1" spans="1:26" x14ac:dyDescent="0.25">
      <c r="A1" s="3"/>
      <c r="B1" s="5" t="s">
        <v>24</v>
      </c>
      <c r="C1" s="3"/>
      <c r="D1" s="3"/>
      <c r="E1" s="5" t="s">
        <v>21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28</v>
      </c>
      <c r="C2" s="3"/>
      <c r="D2" s="3"/>
      <c r="E2" s="5" t="s">
        <v>19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27</v>
      </c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18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77</v>
      </c>
      <c r="B8" s="164" t="s">
        <v>78</v>
      </c>
      <c r="C8" s="164" t="s">
        <v>79</v>
      </c>
      <c r="D8" s="164" t="s">
        <v>80</v>
      </c>
      <c r="E8" s="164" t="s">
        <v>81</v>
      </c>
      <c r="F8" s="164" t="s">
        <v>82</v>
      </c>
      <c r="G8" s="164" t="s">
        <v>56</v>
      </c>
      <c r="H8" s="164" t="s">
        <v>57</v>
      </c>
      <c r="I8" s="164" t="s">
        <v>83</v>
      </c>
      <c r="J8" s="164"/>
      <c r="K8" s="164"/>
      <c r="L8" s="164"/>
      <c r="M8" s="164"/>
      <c r="N8" s="164"/>
      <c r="O8" s="164"/>
      <c r="P8" s="164" t="s">
        <v>84</v>
      </c>
      <c r="Q8" s="161"/>
      <c r="R8" s="161"/>
      <c r="S8" s="164" t="s">
        <v>85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67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68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86</v>
      </c>
      <c r="C11" s="172" t="s">
        <v>87</v>
      </c>
      <c r="D11" s="168" t="s">
        <v>88</v>
      </c>
      <c r="E11" s="168" t="s">
        <v>89</v>
      </c>
      <c r="F11" s="169">
        <v>67.5</v>
      </c>
      <c r="G11" s="170">
        <v>0</v>
      </c>
      <c r="H11" s="170"/>
      <c r="I11" s="170">
        <f>ROUND(F11*(G11+H11),2)</f>
        <v>0</v>
      </c>
      <c r="J11" s="168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86</v>
      </c>
      <c r="C12" s="172" t="s">
        <v>90</v>
      </c>
      <c r="D12" s="168" t="s">
        <v>91</v>
      </c>
      <c r="E12" s="168" t="s">
        <v>89</v>
      </c>
      <c r="F12" s="169">
        <v>20.25</v>
      </c>
      <c r="G12" s="170">
        <v>0</v>
      </c>
      <c r="H12" s="170"/>
      <c r="I12" s="170">
        <f>ROUND(F12*(G12+H12),2)</f>
        <v>0</v>
      </c>
      <c r="J12" s="168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86</v>
      </c>
      <c r="C13" s="172" t="s">
        <v>92</v>
      </c>
      <c r="D13" s="168" t="s">
        <v>93</v>
      </c>
      <c r="E13" s="168" t="s">
        <v>89</v>
      </c>
      <c r="F13" s="169">
        <v>39.85</v>
      </c>
      <c r="G13" s="170">
        <v>0</v>
      </c>
      <c r="H13" s="170"/>
      <c r="I13" s="170">
        <f>ROUND(F13*(G13+H13),2)</f>
        <v>0</v>
      </c>
      <c r="J13" s="168">
        <f>ROUND(F13*(N13),2)</f>
        <v>0</v>
      </c>
      <c r="K13" s="1">
        <f>ROUND(F13*(O13),2)</f>
        <v>0</v>
      </c>
      <c r="L13" s="1">
        <f>ROUND(F13*(G13),2)</f>
        <v>0</v>
      </c>
      <c r="M13" s="1">
        <f>ROUND(F13*(H13),2)</f>
        <v>0</v>
      </c>
      <c r="N13" s="1">
        <v>0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86</v>
      </c>
      <c r="C14" s="172" t="s">
        <v>94</v>
      </c>
      <c r="D14" s="168" t="s">
        <v>95</v>
      </c>
      <c r="E14" s="168" t="s">
        <v>89</v>
      </c>
      <c r="F14" s="169">
        <v>11.96</v>
      </c>
      <c r="G14" s="170">
        <v>0</v>
      </c>
      <c r="H14" s="170"/>
      <c r="I14" s="170">
        <f>ROUND(F14*(G14+H14),2)</f>
        <v>0</v>
      </c>
      <c r="J14" s="168">
        <f>ROUND(F14*(N14),2)</f>
        <v>0</v>
      </c>
      <c r="K14" s="1">
        <f>ROUND(F14*(O14),2)</f>
        <v>0</v>
      </c>
      <c r="L14" s="1">
        <f>ROUND(F14*(G14),2)</f>
        <v>0</v>
      </c>
      <c r="M14" s="1">
        <f>ROUND(F14*(H14),2)</f>
        <v>0</v>
      </c>
      <c r="N14" s="1">
        <v>0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86</v>
      </c>
      <c r="C15" s="172" t="s">
        <v>96</v>
      </c>
      <c r="D15" s="168" t="s">
        <v>97</v>
      </c>
      <c r="E15" s="168" t="s">
        <v>89</v>
      </c>
      <c r="F15" s="169">
        <v>107.35</v>
      </c>
      <c r="G15" s="170">
        <v>0</v>
      </c>
      <c r="H15" s="170"/>
      <c r="I15" s="170">
        <f>ROUND(F15*(G15+H15),2)</f>
        <v>0</v>
      </c>
      <c r="J15" s="168">
        <f>ROUND(F15*(N15),2)</f>
        <v>0</v>
      </c>
      <c r="K15" s="1">
        <f>ROUND(F15*(O15),2)</f>
        <v>0</v>
      </c>
      <c r="L15" s="1">
        <f>ROUND(F15*(G15),2)</f>
        <v>0</v>
      </c>
      <c r="M15" s="1">
        <f>ROUND(F15*(H15),2)</f>
        <v>0</v>
      </c>
      <c r="N15" s="1">
        <v>0</v>
      </c>
      <c r="O15" s="1"/>
      <c r="P15" s="167"/>
      <c r="Q15" s="173"/>
      <c r="R15" s="173"/>
      <c r="S15" s="167"/>
      <c r="Z15">
        <v>0</v>
      </c>
    </row>
    <row r="16" spans="1:26" x14ac:dyDescent="0.25">
      <c r="A16" s="156"/>
      <c r="B16" s="156"/>
      <c r="C16" s="156"/>
      <c r="D16" s="156" t="s">
        <v>68</v>
      </c>
      <c r="E16" s="156"/>
      <c r="F16" s="167"/>
      <c r="G16" s="159">
        <f>ROUND((SUM(L10:L15))/1,2)</f>
        <v>0</v>
      </c>
      <c r="H16" s="159">
        <f>ROUND((SUM(M10:M15))/1,2)</f>
        <v>0</v>
      </c>
      <c r="I16" s="159">
        <f>ROUND((SUM(I10:I15))/1,2)</f>
        <v>0</v>
      </c>
      <c r="J16" s="156"/>
      <c r="K16" s="156"/>
      <c r="L16" s="156">
        <f>ROUND((SUM(L10:L15))/1,2)</f>
        <v>0</v>
      </c>
      <c r="M16" s="156">
        <f>ROUND((SUM(M10:M15))/1,2)</f>
        <v>0</v>
      </c>
      <c r="N16" s="156"/>
      <c r="O16" s="156"/>
      <c r="P16" s="174">
        <f>ROUND((SUM(P10:P15))/1,2)</f>
        <v>0</v>
      </c>
      <c r="Q16" s="153"/>
      <c r="R16" s="153"/>
      <c r="S16" s="174">
        <f>ROUND((SUM(S10:S15))/1,2)</f>
        <v>0</v>
      </c>
      <c r="T16" s="153"/>
      <c r="U16" s="153"/>
      <c r="V16" s="153"/>
      <c r="W16" s="153"/>
      <c r="X16" s="153"/>
      <c r="Y16" s="153"/>
      <c r="Z16" s="153"/>
    </row>
    <row r="17" spans="1:26" x14ac:dyDescent="0.25">
      <c r="A17" s="1"/>
      <c r="B17" s="1"/>
      <c r="C17" s="1"/>
      <c r="D17" s="1"/>
      <c r="E17" s="1"/>
      <c r="F17" s="163"/>
      <c r="G17" s="149"/>
      <c r="H17" s="149"/>
      <c r="I17" s="149"/>
      <c r="J17" s="1"/>
      <c r="K17" s="1"/>
      <c r="L17" s="1"/>
      <c r="M17" s="1"/>
      <c r="N17" s="1"/>
      <c r="O17" s="1"/>
      <c r="P17" s="1"/>
      <c r="S17" s="1"/>
    </row>
    <row r="18" spans="1:26" x14ac:dyDescent="0.25">
      <c r="A18" s="156"/>
      <c r="B18" s="156"/>
      <c r="C18" s="156"/>
      <c r="D18" s="156" t="s">
        <v>69</v>
      </c>
      <c r="E18" s="156"/>
      <c r="F18" s="167"/>
      <c r="G18" s="157"/>
      <c r="H18" s="157"/>
      <c r="I18" s="157"/>
      <c r="J18" s="156"/>
      <c r="K18" s="156"/>
      <c r="L18" s="156"/>
      <c r="M18" s="156"/>
      <c r="N18" s="156"/>
      <c r="O18" s="156"/>
      <c r="P18" s="156"/>
      <c r="Q18" s="153"/>
      <c r="R18" s="153"/>
      <c r="S18" s="156"/>
      <c r="T18" s="153"/>
      <c r="U18" s="153"/>
      <c r="V18" s="153"/>
      <c r="W18" s="153"/>
      <c r="X18" s="153"/>
      <c r="Y18" s="153"/>
      <c r="Z18" s="153"/>
    </row>
    <row r="19" spans="1:26" ht="24.95" customHeight="1" x14ac:dyDescent="0.25">
      <c r="A19" s="171"/>
      <c r="B19" s="168" t="s">
        <v>86</v>
      </c>
      <c r="C19" s="172" t="s">
        <v>98</v>
      </c>
      <c r="D19" s="168" t="s">
        <v>99</v>
      </c>
      <c r="E19" s="168" t="s">
        <v>100</v>
      </c>
      <c r="F19" s="169">
        <v>405.72</v>
      </c>
      <c r="G19" s="170">
        <v>0</v>
      </c>
      <c r="H19" s="170"/>
      <c r="I19" s="170">
        <f>ROUND(F19*(G19+H19),2)</f>
        <v>0</v>
      </c>
      <c r="J19" s="168">
        <f>ROUND(F19*(N19),2)</f>
        <v>0</v>
      </c>
      <c r="K19" s="1">
        <f>ROUND(F19*(O19),2)</f>
        <v>0</v>
      </c>
      <c r="L19" s="1">
        <f>ROUND(F19*(G19),2)</f>
        <v>0</v>
      </c>
      <c r="M19" s="1">
        <f>ROUND(F19*(H19),2)</f>
        <v>0</v>
      </c>
      <c r="N19" s="1">
        <v>0</v>
      </c>
      <c r="O19" s="1"/>
      <c r="P19" s="167"/>
      <c r="Q19" s="173"/>
      <c r="R19" s="173"/>
      <c r="S19" s="167"/>
      <c r="Z19">
        <v>0</v>
      </c>
    </row>
    <row r="20" spans="1:26" ht="24.95" customHeight="1" x14ac:dyDescent="0.25">
      <c r="A20" s="171"/>
      <c r="B20" s="168" t="s">
        <v>101</v>
      </c>
      <c r="C20" s="172" t="s">
        <v>102</v>
      </c>
      <c r="D20" s="168" t="s">
        <v>103</v>
      </c>
      <c r="E20" s="168" t="s">
        <v>104</v>
      </c>
      <c r="F20" s="169">
        <v>4.43</v>
      </c>
      <c r="G20" s="170">
        <v>0</v>
      </c>
      <c r="H20" s="170"/>
      <c r="I20" s="170">
        <f>ROUND(F20*(G20+H20),2)</f>
        <v>0</v>
      </c>
      <c r="J20" s="168">
        <f>ROUND(F20*(N20),2)</f>
        <v>0</v>
      </c>
      <c r="K20" s="1">
        <f>ROUND(F20*(O20),2)</f>
        <v>0</v>
      </c>
      <c r="L20" s="1">
        <f>ROUND(F20*(G20),2)</f>
        <v>0</v>
      </c>
      <c r="M20" s="1">
        <f>ROUND(F20*(H20),2)</f>
        <v>0</v>
      </c>
      <c r="N20" s="1">
        <v>0</v>
      </c>
      <c r="O20" s="1"/>
      <c r="P20" s="167">
        <f>ROUND(F20*(R20),3)</f>
        <v>7.8929999999999998</v>
      </c>
      <c r="Q20" s="173"/>
      <c r="R20" s="173">
        <v>1.7816399999999999</v>
      </c>
      <c r="S20" s="167"/>
      <c r="Z20">
        <v>0</v>
      </c>
    </row>
    <row r="21" spans="1:26" ht="24.95" customHeight="1" x14ac:dyDescent="0.25">
      <c r="A21" s="171"/>
      <c r="B21" s="168" t="s">
        <v>105</v>
      </c>
      <c r="C21" s="172" t="s">
        <v>106</v>
      </c>
      <c r="D21" s="168" t="s">
        <v>107</v>
      </c>
      <c r="E21" s="168" t="s">
        <v>89</v>
      </c>
      <c r="F21" s="169">
        <v>57.56</v>
      </c>
      <c r="G21" s="170">
        <v>0</v>
      </c>
      <c r="H21" s="170"/>
      <c r="I21" s="170">
        <f>ROUND(F21*(G21+H21),2)</f>
        <v>0</v>
      </c>
      <c r="J21" s="168">
        <f>ROUND(F21*(N21),2)</f>
        <v>0</v>
      </c>
      <c r="K21" s="1">
        <f>ROUND(F21*(O21),2)</f>
        <v>0</v>
      </c>
      <c r="L21" s="1">
        <f>ROUND(F21*(G21),2)</f>
        <v>0</v>
      </c>
      <c r="M21" s="1">
        <f>ROUND(F21*(H21),2)</f>
        <v>0</v>
      </c>
      <c r="N21" s="1">
        <v>0</v>
      </c>
      <c r="O21" s="1"/>
      <c r="P21" s="167">
        <f>ROUND(F21*(R21),3)</f>
        <v>139.17400000000001</v>
      </c>
      <c r="Q21" s="173"/>
      <c r="R21" s="173">
        <v>2.4178999999999999</v>
      </c>
      <c r="S21" s="167"/>
      <c r="Z21">
        <v>0</v>
      </c>
    </row>
    <row r="22" spans="1:26" ht="24.95" customHeight="1" x14ac:dyDescent="0.25">
      <c r="A22" s="171"/>
      <c r="B22" s="168" t="s">
        <v>105</v>
      </c>
      <c r="C22" s="172" t="s">
        <v>108</v>
      </c>
      <c r="D22" s="168" t="s">
        <v>109</v>
      </c>
      <c r="E22" s="168" t="s">
        <v>100</v>
      </c>
      <c r="F22" s="169">
        <v>87.6</v>
      </c>
      <c r="G22" s="170">
        <v>0</v>
      </c>
      <c r="H22" s="170"/>
      <c r="I22" s="170">
        <f>ROUND(F22*(G22+H22),2)</f>
        <v>0</v>
      </c>
      <c r="J22" s="168">
        <f>ROUND(F22*(N22),2)</f>
        <v>0</v>
      </c>
      <c r="K22" s="1">
        <f>ROUND(F22*(O22),2)</f>
        <v>0</v>
      </c>
      <c r="L22" s="1">
        <f>ROUND(F22*(G22),2)</f>
        <v>0</v>
      </c>
      <c r="M22" s="1">
        <f>ROUND(F22*(H22),2)</f>
        <v>0</v>
      </c>
      <c r="N22" s="1">
        <v>0</v>
      </c>
      <c r="O22" s="1"/>
      <c r="P22" s="167">
        <f>ROUND(F22*(R22),3)</f>
        <v>0.14000000000000001</v>
      </c>
      <c r="Q22" s="173"/>
      <c r="R22" s="173">
        <v>1.6000000000000001E-3</v>
      </c>
      <c r="S22" s="167"/>
      <c r="Z22">
        <v>0</v>
      </c>
    </row>
    <row r="23" spans="1:26" ht="24.95" customHeight="1" x14ac:dyDescent="0.25">
      <c r="A23" s="171"/>
      <c r="B23" s="168" t="s">
        <v>105</v>
      </c>
      <c r="C23" s="172" t="s">
        <v>110</v>
      </c>
      <c r="D23" s="168" t="s">
        <v>111</v>
      </c>
      <c r="E23" s="168" t="s">
        <v>100</v>
      </c>
      <c r="F23" s="169">
        <v>87.6</v>
      </c>
      <c r="G23" s="170">
        <v>0</v>
      </c>
      <c r="H23" s="170"/>
      <c r="I23" s="170">
        <f>ROUND(F23*(G23+H23),2)</f>
        <v>0</v>
      </c>
      <c r="J23" s="168">
        <f>ROUND(F23*(N23),2)</f>
        <v>0</v>
      </c>
      <c r="K23" s="1">
        <f>ROUND(F23*(O23),2)</f>
        <v>0</v>
      </c>
      <c r="L23" s="1">
        <f>ROUND(F23*(G23),2)</f>
        <v>0</v>
      </c>
      <c r="M23" s="1">
        <f>ROUND(F23*(H23),2)</f>
        <v>0</v>
      </c>
      <c r="N23" s="1">
        <v>0</v>
      </c>
      <c r="O23" s="1"/>
      <c r="P23" s="167"/>
      <c r="Q23" s="173"/>
      <c r="R23" s="173"/>
      <c r="S23" s="167"/>
      <c r="Z23">
        <v>0</v>
      </c>
    </row>
    <row r="24" spans="1:26" x14ac:dyDescent="0.25">
      <c r="A24" s="156"/>
      <c r="B24" s="156"/>
      <c r="C24" s="156"/>
      <c r="D24" s="156" t="s">
        <v>69</v>
      </c>
      <c r="E24" s="156"/>
      <c r="F24" s="167"/>
      <c r="G24" s="159">
        <f>ROUND((SUM(L18:L23))/1,2)</f>
        <v>0</v>
      </c>
      <c r="H24" s="159">
        <f>ROUND((SUM(M18:M23))/1,2)</f>
        <v>0</v>
      </c>
      <c r="I24" s="159">
        <f>ROUND((SUM(I18:I23))/1,2)</f>
        <v>0</v>
      </c>
      <c r="J24" s="156"/>
      <c r="K24" s="156"/>
      <c r="L24" s="156">
        <f>ROUND((SUM(L18:L23))/1,2)</f>
        <v>0</v>
      </c>
      <c r="M24" s="156">
        <f>ROUND((SUM(M18:M23))/1,2)</f>
        <v>0</v>
      </c>
      <c r="N24" s="156"/>
      <c r="O24" s="156"/>
      <c r="P24" s="174">
        <f>ROUND((SUM(P18:P23))/1,2)</f>
        <v>147.21</v>
      </c>
      <c r="Q24" s="153"/>
      <c r="R24" s="153"/>
      <c r="S24" s="174">
        <f>ROUND((SUM(S18:S23))/1,2)</f>
        <v>0</v>
      </c>
      <c r="T24" s="153"/>
      <c r="U24" s="153"/>
      <c r="V24" s="153"/>
      <c r="W24" s="153"/>
      <c r="X24" s="153"/>
      <c r="Y24" s="153"/>
      <c r="Z24" s="153"/>
    </row>
    <row r="25" spans="1:26" x14ac:dyDescent="0.25">
      <c r="A25" s="1"/>
      <c r="B25" s="1"/>
      <c r="C25" s="1"/>
      <c r="D25" s="1"/>
      <c r="E25" s="1"/>
      <c r="F25" s="163"/>
      <c r="G25" s="149"/>
      <c r="H25" s="149"/>
      <c r="I25" s="149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56"/>
      <c r="B26" s="156"/>
      <c r="C26" s="156"/>
      <c r="D26" s="156" t="s">
        <v>70</v>
      </c>
      <c r="E26" s="156"/>
      <c r="F26" s="167"/>
      <c r="G26" s="157"/>
      <c r="H26" s="157"/>
      <c r="I26" s="157"/>
      <c r="J26" s="156"/>
      <c r="K26" s="156"/>
      <c r="L26" s="156"/>
      <c r="M26" s="156"/>
      <c r="N26" s="156"/>
      <c r="O26" s="156"/>
      <c r="P26" s="156"/>
      <c r="Q26" s="153"/>
      <c r="R26" s="153"/>
      <c r="S26" s="156"/>
      <c r="T26" s="153"/>
      <c r="U26" s="153"/>
      <c r="V26" s="153"/>
      <c r="W26" s="153"/>
      <c r="X26" s="153"/>
      <c r="Y26" s="153"/>
      <c r="Z26" s="153"/>
    </row>
    <row r="27" spans="1:26" ht="24.95" customHeight="1" x14ac:dyDescent="0.25">
      <c r="A27" s="171"/>
      <c r="B27" s="168" t="s">
        <v>112</v>
      </c>
      <c r="C27" s="172" t="s">
        <v>113</v>
      </c>
      <c r="D27" s="168" t="s">
        <v>114</v>
      </c>
      <c r="E27" s="168" t="s">
        <v>115</v>
      </c>
      <c r="F27" s="169">
        <v>60</v>
      </c>
      <c r="G27" s="170">
        <v>0</v>
      </c>
      <c r="H27" s="170"/>
      <c r="I27" s="170">
        <f>ROUND(F27*(G27+H27),2)</f>
        <v>0</v>
      </c>
      <c r="J27" s="168">
        <f>ROUND(F27*(N27),2)</f>
        <v>0</v>
      </c>
      <c r="K27" s="1">
        <f>ROUND(F27*(O27),2)</f>
        <v>0</v>
      </c>
      <c r="L27" s="1">
        <f>ROUND(F27*(G27),2)</f>
        <v>0</v>
      </c>
      <c r="M27" s="1">
        <f>ROUND(F27*(H27),2)</f>
        <v>0</v>
      </c>
      <c r="N27" s="1">
        <v>0</v>
      </c>
      <c r="O27" s="1"/>
      <c r="P27" s="167">
        <f>ROUND(F27*(R27),3)</f>
        <v>26.456</v>
      </c>
      <c r="Q27" s="173"/>
      <c r="R27" s="173">
        <v>0.44093000000000004</v>
      </c>
      <c r="S27" s="167"/>
      <c r="Z27">
        <v>0</v>
      </c>
    </row>
    <row r="28" spans="1:26" x14ac:dyDescent="0.25">
      <c r="A28" s="156"/>
      <c r="B28" s="156"/>
      <c r="C28" s="156"/>
      <c r="D28" s="156" t="s">
        <v>70</v>
      </c>
      <c r="E28" s="156"/>
      <c r="F28" s="167"/>
      <c r="G28" s="159">
        <f>ROUND((SUM(L26:L27))/1,2)</f>
        <v>0</v>
      </c>
      <c r="H28" s="159">
        <f>ROUND((SUM(M26:M27))/1,2)</f>
        <v>0</v>
      </c>
      <c r="I28" s="159">
        <f>ROUND((SUM(I26:I27))/1,2)</f>
        <v>0</v>
      </c>
      <c r="J28" s="156"/>
      <c r="K28" s="156"/>
      <c r="L28" s="156">
        <f>ROUND((SUM(L26:L27))/1,2)</f>
        <v>0</v>
      </c>
      <c r="M28" s="156">
        <f>ROUND((SUM(M26:M27))/1,2)</f>
        <v>0</v>
      </c>
      <c r="N28" s="156"/>
      <c r="O28" s="156"/>
      <c r="P28" s="174">
        <f>ROUND((SUM(P26:P27))/1,2)</f>
        <v>26.46</v>
      </c>
      <c r="Q28" s="153"/>
      <c r="R28" s="153"/>
      <c r="S28" s="174">
        <f>ROUND((SUM(S26:S27))/1,2)</f>
        <v>0</v>
      </c>
      <c r="T28" s="153"/>
      <c r="U28" s="153"/>
      <c r="V28" s="153"/>
      <c r="W28" s="153"/>
      <c r="X28" s="153"/>
      <c r="Y28" s="153"/>
      <c r="Z28" s="153"/>
    </row>
    <row r="29" spans="1:26" x14ac:dyDescent="0.25">
      <c r="A29" s="1"/>
      <c r="B29" s="1"/>
      <c r="C29" s="1"/>
      <c r="D29" s="1"/>
      <c r="E29" s="1"/>
      <c r="F29" s="163"/>
      <c r="G29" s="149"/>
      <c r="H29" s="149"/>
      <c r="I29" s="149"/>
      <c r="J29" s="1"/>
      <c r="K29" s="1"/>
      <c r="L29" s="1"/>
      <c r="M29" s="1"/>
      <c r="N29" s="1"/>
      <c r="O29" s="1"/>
      <c r="P29" s="1"/>
      <c r="S29" s="1"/>
    </row>
    <row r="30" spans="1:26" x14ac:dyDescent="0.25">
      <c r="A30" s="156"/>
      <c r="B30" s="156"/>
      <c r="C30" s="156"/>
      <c r="D30" s="156" t="s">
        <v>71</v>
      </c>
      <c r="E30" s="156"/>
      <c r="F30" s="167"/>
      <c r="G30" s="157"/>
      <c r="H30" s="157"/>
      <c r="I30" s="157"/>
      <c r="J30" s="156"/>
      <c r="K30" s="156"/>
      <c r="L30" s="156"/>
      <c r="M30" s="156"/>
      <c r="N30" s="156"/>
      <c r="O30" s="156"/>
      <c r="P30" s="156"/>
      <c r="Q30" s="153"/>
      <c r="R30" s="153"/>
      <c r="S30" s="156"/>
      <c r="T30" s="153"/>
      <c r="U30" s="153"/>
      <c r="V30" s="153"/>
      <c r="W30" s="153"/>
      <c r="X30" s="153"/>
      <c r="Y30" s="153"/>
      <c r="Z30" s="153"/>
    </row>
    <row r="31" spans="1:26" ht="24.95" customHeight="1" x14ac:dyDescent="0.25">
      <c r="A31" s="171"/>
      <c r="B31" s="168" t="s">
        <v>105</v>
      </c>
      <c r="C31" s="172" t="s">
        <v>116</v>
      </c>
      <c r="D31" s="168" t="s">
        <v>117</v>
      </c>
      <c r="E31" s="168" t="s">
        <v>89</v>
      </c>
      <c r="F31" s="169">
        <v>81.150000000000006</v>
      </c>
      <c r="G31" s="170">
        <v>0</v>
      </c>
      <c r="H31" s="170"/>
      <c r="I31" s="170">
        <f>ROUND(F31*(G31+H31),2)</f>
        <v>0</v>
      </c>
      <c r="J31" s="168">
        <f>ROUND(F31*(N31),2)</f>
        <v>0</v>
      </c>
      <c r="K31" s="1">
        <f>ROUND(F31*(O31),2)</f>
        <v>0</v>
      </c>
      <c r="L31" s="1">
        <f>ROUND(F31*(G31),2)</f>
        <v>0</v>
      </c>
      <c r="M31" s="1">
        <f>ROUND(F31*(H31),2)</f>
        <v>0</v>
      </c>
      <c r="N31" s="1">
        <v>0</v>
      </c>
      <c r="O31" s="1"/>
      <c r="P31" s="167">
        <f>ROUND(F31*(R31),3)</f>
        <v>183.857</v>
      </c>
      <c r="Q31" s="173"/>
      <c r="R31" s="173">
        <v>2.2656499999999999</v>
      </c>
      <c r="S31" s="167"/>
      <c r="Z31">
        <v>0</v>
      </c>
    </row>
    <row r="32" spans="1:26" ht="24.95" customHeight="1" x14ac:dyDescent="0.25">
      <c r="A32" s="171"/>
      <c r="B32" s="168" t="s">
        <v>105</v>
      </c>
      <c r="C32" s="172" t="s">
        <v>118</v>
      </c>
      <c r="D32" s="168" t="s">
        <v>119</v>
      </c>
      <c r="E32" s="168" t="s">
        <v>89</v>
      </c>
      <c r="F32" s="169">
        <v>101.43</v>
      </c>
      <c r="G32" s="170">
        <v>0</v>
      </c>
      <c r="H32" s="170"/>
      <c r="I32" s="170">
        <f>ROUND(F32*(G32+H32),2)</f>
        <v>0</v>
      </c>
      <c r="J32" s="168">
        <f>ROUND(F32*(N32),2)</f>
        <v>0</v>
      </c>
      <c r="K32" s="1">
        <f>ROUND(F32*(O32),2)</f>
        <v>0</v>
      </c>
      <c r="L32" s="1">
        <f>ROUND(F32*(G32),2)</f>
        <v>0</v>
      </c>
      <c r="M32" s="1">
        <f>ROUND(F32*(H32),2)</f>
        <v>0</v>
      </c>
      <c r="N32" s="1">
        <v>0</v>
      </c>
      <c r="O32" s="1"/>
      <c r="P32" s="167">
        <f>ROUND(F32*(R32),3)</f>
        <v>186.327</v>
      </c>
      <c r="Q32" s="173"/>
      <c r="R32" s="173">
        <v>1.837</v>
      </c>
      <c r="S32" s="167"/>
      <c r="Z32">
        <v>0</v>
      </c>
    </row>
    <row r="33" spans="1:26" x14ac:dyDescent="0.25">
      <c r="A33" s="156"/>
      <c r="B33" s="156"/>
      <c r="C33" s="156"/>
      <c r="D33" s="156" t="s">
        <v>71</v>
      </c>
      <c r="E33" s="156"/>
      <c r="F33" s="167"/>
      <c r="G33" s="159">
        <f>ROUND((SUM(L30:L32))/1,2)</f>
        <v>0</v>
      </c>
      <c r="H33" s="159">
        <f>ROUND((SUM(M30:M32))/1,2)</f>
        <v>0</v>
      </c>
      <c r="I33" s="159">
        <f>ROUND((SUM(I30:I32))/1,2)</f>
        <v>0</v>
      </c>
      <c r="J33" s="156"/>
      <c r="K33" s="156"/>
      <c r="L33" s="156">
        <f>ROUND((SUM(L30:L32))/1,2)</f>
        <v>0</v>
      </c>
      <c r="M33" s="156">
        <f>ROUND((SUM(M30:M32))/1,2)</f>
        <v>0</v>
      </c>
      <c r="N33" s="156"/>
      <c r="O33" s="156"/>
      <c r="P33" s="174">
        <f>ROUND((SUM(P30:P32))/1,2)</f>
        <v>370.18</v>
      </c>
      <c r="Q33" s="153"/>
      <c r="R33" s="153"/>
      <c r="S33" s="174">
        <f>ROUND((SUM(S30:S32))/1,2)</f>
        <v>0</v>
      </c>
      <c r="T33" s="153"/>
      <c r="U33" s="153"/>
      <c r="V33" s="153"/>
      <c r="W33" s="153"/>
      <c r="X33" s="153"/>
      <c r="Y33" s="153"/>
      <c r="Z33" s="153"/>
    </row>
    <row r="34" spans="1:26" x14ac:dyDescent="0.25">
      <c r="A34" s="1"/>
      <c r="B34" s="1"/>
      <c r="C34" s="1"/>
      <c r="D34" s="1"/>
      <c r="E34" s="1"/>
      <c r="F34" s="163"/>
      <c r="G34" s="149"/>
      <c r="H34" s="149"/>
      <c r="I34" s="149"/>
      <c r="J34" s="1"/>
      <c r="K34" s="1"/>
      <c r="L34" s="1"/>
      <c r="M34" s="1"/>
      <c r="N34" s="1"/>
      <c r="O34" s="1"/>
      <c r="P34" s="1"/>
      <c r="S34" s="1"/>
    </row>
    <row r="35" spans="1:26" x14ac:dyDescent="0.25">
      <c r="A35" s="156"/>
      <c r="B35" s="156"/>
      <c r="C35" s="156"/>
      <c r="D35" s="156" t="s">
        <v>72</v>
      </c>
      <c r="E35" s="156"/>
      <c r="F35" s="167"/>
      <c r="G35" s="157"/>
      <c r="H35" s="157"/>
      <c r="I35" s="157"/>
      <c r="J35" s="156"/>
      <c r="K35" s="156"/>
      <c r="L35" s="156"/>
      <c r="M35" s="156"/>
      <c r="N35" s="156"/>
      <c r="O35" s="156"/>
      <c r="P35" s="156"/>
      <c r="Q35" s="153"/>
      <c r="R35" s="153"/>
      <c r="S35" s="156"/>
      <c r="T35" s="153"/>
      <c r="U35" s="153"/>
      <c r="V35" s="153"/>
      <c r="W35" s="153"/>
      <c r="X35" s="153"/>
      <c r="Y35" s="153"/>
      <c r="Z35" s="153"/>
    </row>
    <row r="36" spans="1:26" ht="24.95" customHeight="1" x14ac:dyDescent="0.25">
      <c r="A36" s="171"/>
      <c r="B36" s="168" t="s">
        <v>120</v>
      </c>
      <c r="C36" s="172" t="s">
        <v>121</v>
      </c>
      <c r="D36" s="168" t="s">
        <v>122</v>
      </c>
      <c r="E36" s="168" t="s">
        <v>123</v>
      </c>
      <c r="F36" s="169">
        <v>4</v>
      </c>
      <c r="G36" s="170">
        <v>0</v>
      </c>
      <c r="H36" s="170"/>
      <c r="I36" s="170">
        <f>ROUND(F36*(G36+H36),2)</f>
        <v>0</v>
      </c>
      <c r="J36" s="168">
        <f>ROUND(F36*(N36),2)</f>
        <v>0</v>
      </c>
      <c r="K36" s="1">
        <f>ROUND(F36*(O36),2)</f>
        <v>0</v>
      </c>
      <c r="L36" s="1">
        <f>ROUND(F36*(G36),2)</f>
        <v>0</v>
      </c>
      <c r="M36" s="1">
        <f>ROUND(F36*(H36),2)</f>
        <v>0</v>
      </c>
      <c r="N36" s="1">
        <v>0</v>
      </c>
      <c r="O36" s="1"/>
      <c r="P36" s="167">
        <f>ROUND(F36*(R36),3)</f>
        <v>1.3640000000000001</v>
      </c>
      <c r="Q36" s="173"/>
      <c r="R36" s="173">
        <v>0.34089999999999998</v>
      </c>
      <c r="S36" s="167"/>
      <c r="Z36">
        <v>0</v>
      </c>
    </row>
    <row r="37" spans="1:26" ht="24.95" customHeight="1" x14ac:dyDescent="0.25">
      <c r="A37" s="171"/>
      <c r="B37" s="168" t="s">
        <v>124</v>
      </c>
      <c r="C37" s="172" t="s">
        <v>125</v>
      </c>
      <c r="D37" s="168" t="s">
        <v>126</v>
      </c>
      <c r="E37" s="168" t="s">
        <v>127</v>
      </c>
      <c r="F37" s="169">
        <v>4</v>
      </c>
      <c r="G37" s="170"/>
      <c r="H37" s="170">
        <v>0</v>
      </c>
      <c r="I37" s="170">
        <f>ROUND(F37*(G37+H37),2)</f>
        <v>0</v>
      </c>
      <c r="J37" s="168">
        <f>ROUND(F37*(N37),2)</f>
        <v>0</v>
      </c>
      <c r="K37" s="1">
        <f>ROUND(F37*(O37),2)</f>
        <v>0</v>
      </c>
      <c r="L37" s="1">
        <f>ROUND(F37*(G37),2)</f>
        <v>0</v>
      </c>
      <c r="M37" s="1">
        <f>ROUND(F37*(H37),2)</f>
        <v>0</v>
      </c>
      <c r="N37" s="1">
        <v>0</v>
      </c>
      <c r="O37" s="1"/>
      <c r="P37" s="167">
        <f>ROUND(F37*(R37),3)</f>
        <v>4.0000000000000001E-3</v>
      </c>
      <c r="Q37" s="173"/>
      <c r="R37" s="173">
        <v>1E-3</v>
      </c>
      <c r="S37" s="167"/>
      <c r="Z37">
        <v>0</v>
      </c>
    </row>
    <row r="38" spans="1:26" x14ac:dyDescent="0.25">
      <c r="A38" s="156"/>
      <c r="B38" s="156"/>
      <c r="C38" s="156"/>
      <c r="D38" s="156" t="s">
        <v>72</v>
      </c>
      <c r="E38" s="156"/>
      <c r="F38" s="167"/>
      <c r="G38" s="159">
        <f>ROUND((SUM(L35:L37))/1,2)</f>
        <v>0</v>
      </c>
      <c r="H38" s="159">
        <f>ROUND((SUM(M35:M37))/1,2)</f>
        <v>0</v>
      </c>
      <c r="I38" s="159">
        <f>ROUND((SUM(I35:I37))/1,2)</f>
        <v>0</v>
      </c>
      <c r="J38" s="156"/>
      <c r="K38" s="156"/>
      <c r="L38" s="156">
        <f>ROUND((SUM(L35:L37))/1,2)</f>
        <v>0</v>
      </c>
      <c r="M38" s="156">
        <f>ROUND((SUM(M35:M37))/1,2)</f>
        <v>0</v>
      </c>
      <c r="N38" s="156"/>
      <c r="O38" s="156"/>
      <c r="P38" s="174">
        <f>ROUND((SUM(P35:P37))/1,2)</f>
        <v>1.37</v>
      </c>
      <c r="Q38" s="153"/>
      <c r="R38" s="153"/>
      <c r="S38" s="174">
        <f>ROUND((SUM(S35:S37))/1,2)</f>
        <v>0</v>
      </c>
      <c r="T38" s="153"/>
      <c r="U38" s="153"/>
      <c r="V38" s="153"/>
      <c r="W38" s="153"/>
      <c r="X38" s="153"/>
      <c r="Y38" s="153"/>
      <c r="Z38" s="153"/>
    </row>
    <row r="39" spans="1:26" x14ac:dyDescent="0.25">
      <c r="A39" s="1"/>
      <c r="B39" s="1"/>
      <c r="C39" s="1"/>
      <c r="D39" s="1"/>
      <c r="E39" s="1"/>
      <c r="F39" s="163"/>
      <c r="G39" s="149"/>
      <c r="H39" s="149"/>
      <c r="I39" s="149"/>
      <c r="J39" s="1"/>
      <c r="K39" s="1"/>
      <c r="L39" s="1"/>
      <c r="M39" s="1"/>
      <c r="N39" s="1"/>
      <c r="O39" s="1"/>
      <c r="P39" s="1"/>
      <c r="S39" s="1"/>
    </row>
    <row r="40" spans="1:26" x14ac:dyDescent="0.25">
      <c r="A40" s="156"/>
      <c r="B40" s="156"/>
      <c r="C40" s="156"/>
      <c r="D40" s="156" t="s">
        <v>73</v>
      </c>
      <c r="E40" s="156"/>
      <c r="F40" s="167"/>
      <c r="G40" s="157"/>
      <c r="H40" s="157"/>
      <c r="I40" s="157"/>
      <c r="J40" s="156"/>
      <c r="K40" s="156"/>
      <c r="L40" s="156"/>
      <c r="M40" s="156"/>
      <c r="N40" s="156"/>
      <c r="O40" s="156"/>
      <c r="P40" s="156"/>
      <c r="Q40" s="153"/>
      <c r="R40" s="153"/>
      <c r="S40" s="156"/>
      <c r="T40" s="153"/>
      <c r="U40" s="153"/>
      <c r="V40" s="153"/>
      <c r="W40" s="153"/>
      <c r="X40" s="153"/>
      <c r="Y40" s="153"/>
      <c r="Z40" s="153"/>
    </row>
    <row r="41" spans="1:26" ht="24.95" customHeight="1" x14ac:dyDescent="0.25">
      <c r="A41" s="171"/>
      <c r="B41" s="168" t="s">
        <v>105</v>
      </c>
      <c r="C41" s="172" t="s">
        <v>128</v>
      </c>
      <c r="D41" s="168" t="s">
        <v>129</v>
      </c>
      <c r="E41" s="168" t="s">
        <v>130</v>
      </c>
      <c r="F41" s="169">
        <v>545.21495670000002</v>
      </c>
      <c r="G41" s="170">
        <v>0</v>
      </c>
      <c r="H41" s="170"/>
      <c r="I41" s="170">
        <f>ROUND(F41*(G41+H41),2)</f>
        <v>0</v>
      </c>
      <c r="J41" s="168">
        <f>ROUND(F41*(N41),2)</f>
        <v>0</v>
      </c>
      <c r="K41" s="1">
        <f>ROUND(F41*(O41),2)</f>
        <v>0</v>
      </c>
      <c r="L41" s="1">
        <f>ROUND(F41*(G41),2)</f>
        <v>0</v>
      </c>
      <c r="M41" s="1">
        <f>ROUND(F41*(H41),2)</f>
        <v>0</v>
      </c>
      <c r="N41" s="1">
        <v>0</v>
      </c>
      <c r="O41" s="1"/>
      <c r="P41" s="167"/>
      <c r="Q41" s="173"/>
      <c r="R41" s="173"/>
      <c r="S41" s="167"/>
      <c r="Z41">
        <v>0</v>
      </c>
    </row>
    <row r="42" spans="1:26" x14ac:dyDescent="0.25">
      <c r="A42" s="156"/>
      <c r="B42" s="156"/>
      <c r="C42" s="156"/>
      <c r="D42" s="156" t="s">
        <v>73</v>
      </c>
      <c r="E42" s="156"/>
      <c r="F42" s="167"/>
      <c r="G42" s="159">
        <f>ROUND((SUM(L40:L41))/1,2)</f>
        <v>0</v>
      </c>
      <c r="H42" s="159">
        <f>ROUND((SUM(M40:M41))/1,2)</f>
        <v>0</v>
      </c>
      <c r="I42" s="159">
        <f>ROUND((SUM(I40:I41))/1,2)</f>
        <v>0</v>
      </c>
      <c r="J42" s="156"/>
      <c r="K42" s="156"/>
      <c r="L42" s="156">
        <f>ROUND((SUM(L40:L41))/1,2)</f>
        <v>0</v>
      </c>
      <c r="M42" s="156">
        <f>ROUND((SUM(M40:M41))/1,2)</f>
        <v>0</v>
      </c>
      <c r="N42" s="156"/>
      <c r="O42" s="156"/>
      <c r="P42" s="174">
        <f>ROUND((SUM(P40:P41))/1,2)</f>
        <v>0</v>
      </c>
      <c r="Q42" s="153"/>
      <c r="R42" s="153"/>
      <c r="S42" s="174">
        <f>ROUND((SUM(S40:S41))/1,2)</f>
        <v>0</v>
      </c>
      <c r="T42" s="153"/>
      <c r="U42" s="153"/>
      <c r="V42" s="153"/>
      <c r="W42" s="153"/>
      <c r="X42" s="153"/>
      <c r="Y42" s="153"/>
      <c r="Z42" s="153"/>
    </row>
    <row r="43" spans="1:26" x14ac:dyDescent="0.25">
      <c r="A43" s="1"/>
      <c r="B43" s="1"/>
      <c r="C43" s="1"/>
      <c r="D43" s="1"/>
      <c r="E43" s="1"/>
      <c r="F43" s="163"/>
      <c r="G43" s="149"/>
      <c r="H43" s="149"/>
      <c r="I43" s="149"/>
      <c r="J43" s="1"/>
      <c r="K43" s="1"/>
      <c r="L43" s="1"/>
      <c r="M43" s="1"/>
      <c r="N43" s="1"/>
      <c r="O43" s="1"/>
      <c r="P43" s="1"/>
      <c r="S43" s="1"/>
    </row>
    <row r="44" spans="1:26" x14ac:dyDescent="0.25">
      <c r="A44" s="156"/>
      <c r="B44" s="156"/>
      <c r="C44" s="156"/>
      <c r="D44" s="2" t="s">
        <v>67</v>
      </c>
      <c r="E44" s="156"/>
      <c r="F44" s="167"/>
      <c r="G44" s="159">
        <f>ROUND((SUM(L9:L43))/2,2)</f>
        <v>0</v>
      </c>
      <c r="H44" s="159">
        <f>ROUND((SUM(M9:M43))/2,2)</f>
        <v>0</v>
      </c>
      <c r="I44" s="159">
        <f>ROUND((SUM(I9:I43))/2,2)</f>
        <v>0</v>
      </c>
      <c r="J44" s="157"/>
      <c r="K44" s="156"/>
      <c r="L44" s="157">
        <f>ROUND((SUM(L9:L43))/2,2)</f>
        <v>0</v>
      </c>
      <c r="M44" s="157">
        <f>ROUND((SUM(M9:M43))/2,2)</f>
        <v>0</v>
      </c>
      <c r="N44" s="156"/>
      <c r="O44" s="156"/>
      <c r="P44" s="174">
        <f>ROUND((SUM(P9:P43))/2,2)</f>
        <v>545.22</v>
      </c>
      <c r="S44" s="174">
        <f>ROUND((SUM(S9:S43))/2,2)</f>
        <v>0</v>
      </c>
    </row>
    <row r="45" spans="1:26" x14ac:dyDescent="0.25">
      <c r="A45" s="1"/>
      <c r="B45" s="1"/>
      <c r="C45" s="1"/>
      <c r="D45" s="1"/>
      <c r="E45" s="1"/>
      <c r="F45" s="163"/>
      <c r="G45" s="149"/>
      <c r="H45" s="149"/>
      <c r="I45" s="149"/>
      <c r="J45" s="1"/>
      <c r="K45" s="1"/>
      <c r="L45" s="1"/>
      <c r="M45" s="1"/>
      <c r="N45" s="1"/>
      <c r="O45" s="1"/>
      <c r="P45" s="1"/>
      <c r="S45" s="1"/>
    </row>
    <row r="46" spans="1:26" x14ac:dyDescent="0.25">
      <c r="A46" s="156"/>
      <c r="B46" s="156"/>
      <c r="C46" s="156"/>
      <c r="D46" s="2" t="s">
        <v>74</v>
      </c>
      <c r="E46" s="156"/>
      <c r="F46" s="167"/>
      <c r="G46" s="157"/>
      <c r="H46" s="157"/>
      <c r="I46" s="157"/>
      <c r="J46" s="156"/>
      <c r="K46" s="156"/>
      <c r="L46" s="156"/>
      <c r="M46" s="156"/>
      <c r="N46" s="156"/>
      <c r="O46" s="156"/>
      <c r="P46" s="156"/>
      <c r="Q46" s="153"/>
      <c r="R46" s="153"/>
      <c r="S46" s="156"/>
      <c r="T46" s="153"/>
      <c r="U46" s="153"/>
      <c r="V46" s="153"/>
      <c r="W46" s="153"/>
      <c r="X46" s="153"/>
      <c r="Y46" s="153"/>
      <c r="Z46" s="153"/>
    </row>
    <row r="47" spans="1:26" x14ac:dyDescent="0.25">
      <c r="A47" s="156"/>
      <c r="B47" s="156"/>
      <c r="C47" s="156"/>
      <c r="D47" s="156" t="s">
        <v>75</v>
      </c>
      <c r="E47" s="156"/>
      <c r="F47" s="167"/>
      <c r="G47" s="157"/>
      <c r="H47" s="157"/>
      <c r="I47" s="157"/>
      <c r="J47" s="156"/>
      <c r="K47" s="156"/>
      <c r="L47" s="156"/>
      <c r="M47" s="156"/>
      <c r="N47" s="156"/>
      <c r="O47" s="156"/>
      <c r="P47" s="156"/>
      <c r="Q47" s="153"/>
      <c r="R47" s="153"/>
      <c r="S47" s="156"/>
      <c r="T47" s="153"/>
      <c r="U47" s="153"/>
      <c r="V47" s="153"/>
      <c r="W47" s="153"/>
      <c r="X47" s="153"/>
      <c r="Y47" s="153"/>
      <c r="Z47" s="153"/>
    </row>
    <row r="48" spans="1:26" ht="24.95" customHeight="1" x14ac:dyDescent="0.25">
      <c r="A48" s="171"/>
      <c r="B48" s="168" t="s">
        <v>131</v>
      </c>
      <c r="C48" s="172" t="s">
        <v>132</v>
      </c>
      <c r="D48" s="168" t="s">
        <v>133</v>
      </c>
      <c r="E48" s="168" t="s">
        <v>127</v>
      </c>
      <c r="F48" s="169">
        <v>1</v>
      </c>
      <c r="G48" s="170"/>
      <c r="H48" s="170">
        <v>0</v>
      </c>
      <c r="I48" s="170">
        <f>ROUND(F48*(G48+H48),2)</f>
        <v>0</v>
      </c>
      <c r="J48" s="168">
        <f>ROUND(F48*(N48),2)</f>
        <v>0</v>
      </c>
      <c r="K48" s="1">
        <f>ROUND(F48*(O48),2)</f>
        <v>0</v>
      </c>
      <c r="L48" s="1">
        <f>ROUND(F48*(G48),2)</f>
        <v>0</v>
      </c>
      <c r="M48" s="1">
        <f>ROUND(F48*(H48),2)</f>
        <v>0</v>
      </c>
      <c r="N48" s="1">
        <v>0</v>
      </c>
      <c r="O48" s="1"/>
      <c r="P48" s="167"/>
      <c r="Q48" s="173"/>
      <c r="R48" s="173"/>
      <c r="S48" s="167"/>
      <c r="Z48">
        <v>0</v>
      </c>
    </row>
    <row r="49" spans="1:26" x14ac:dyDescent="0.25">
      <c r="A49" s="156"/>
      <c r="B49" s="156"/>
      <c r="C49" s="156"/>
      <c r="D49" s="156" t="s">
        <v>75</v>
      </c>
      <c r="E49" s="156"/>
      <c r="F49" s="167"/>
      <c r="G49" s="159">
        <f>ROUND((SUM(L47:L48))/1,2)</f>
        <v>0</v>
      </c>
      <c r="H49" s="159">
        <f>ROUND((SUM(M47:M48))/1,2)</f>
        <v>0</v>
      </c>
      <c r="I49" s="159">
        <f>ROUND((SUM(I47:I48))/1,2)</f>
        <v>0</v>
      </c>
      <c r="J49" s="156"/>
      <c r="K49" s="156"/>
      <c r="L49" s="156">
        <f>ROUND((SUM(L47:L48))/1,2)</f>
        <v>0</v>
      </c>
      <c r="M49" s="156">
        <f>ROUND((SUM(M47:M48))/1,2)</f>
        <v>0</v>
      </c>
      <c r="N49" s="156"/>
      <c r="O49" s="156"/>
      <c r="P49" s="174">
        <f>ROUND((SUM(P47:P48))/1,2)</f>
        <v>0</v>
      </c>
      <c r="S49" s="167">
        <f>ROUND((SUM(S47:S48))/1,2)</f>
        <v>0</v>
      </c>
    </row>
    <row r="50" spans="1:26" x14ac:dyDescent="0.25">
      <c r="A50" s="1"/>
      <c r="B50" s="1"/>
      <c r="C50" s="1"/>
      <c r="D50" s="1"/>
      <c r="E50" s="1"/>
      <c r="F50" s="163"/>
      <c r="G50" s="149"/>
      <c r="H50" s="149"/>
      <c r="I50" s="149"/>
      <c r="J50" s="1"/>
      <c r="K50" s="1"/>
      <c r="L50" s="1"/>
      <c r="M50" s="1"/>
      <c r="N50" s="1"/>
      <c r="O50" s="1"/>
      <c r="P50" s="1"/>
      <c r="S50" s="1"/>
    </row>
    <row r="51" spans="1:26" x14ac:dyDescent="0.25">
      <c r="A51" s="156"/>
      <c r="B51" s="156"/>
      <c r="C51" s="156"/>
      <c r="D51" s="2" t="s">
        <v>74</v>
      </c>
      <c r="E51" s="156"/>
      <c r="F51" s="167"/>
      <c r="G51" s="159">
        <f>ROUND((SUM(L46:L50))/2,2)</f>
        <v>0</v>
      </c>
      <c r="H51" s="159">
        <f>ROUND((SUM(M46:M50))/2,2)</f>
        <v>0</v>
      </c>
      <c r="I51" s="159">
        <f>ROUND((SUM(I46:I50))/2,2)</f>
        <v>0</v>
      </c>
      <c r="J51" s="156"/>
      <c r="K51" s="156"/>
      <c r="L51" s="156">
        <f>ROUND((SUM(L46:L50))/2,2)</f>
        <v>0</v>
      </c>
      <c r="M51" s="156">
        <f>ROUND((SUM(M46:M50))/2,2)</f>
        <v>0</v>
      </c>
      <c r="N51" s="156"/>
      <c r="O51" s="156"/>
      <c r="P51" s="174">
        <f>ROUND((SUM(P46:P50))/2,2)</f>
        <v>0</v>
      </c>
      <c r="S51" s="174">
        <f>ROUND((SUM(S46:S50))/2,2)</f>
        <v>0</v>
      </c>
    </row>
    <row r="52" spans="1:26" x14ac:dyDescent="0.25">
      <c r="A52" s="175"/>
      <c r="B52" s="175"/>
      <c r="C52" s="175"/>
      <c r="D52" s="175" t="s">
        <v>76</v>
      </c>
      <c r="E52" s="175"/>
      <c r="F52" s="176"/>
      <c r="G52" s="177">
        <f>ROUND((SUM(L9:L51))/3,2)</f>
        <v>0</v>
      </c>
      <c r="H52" s="177">
        <f>ROUND((SUM(M9:M51))/3,2)</f>
        <v>0</v>
      </c>
      <c r="I52" s="177">
        <f>ROUND((SUM(I9:I51))/3,2)</f>
        <v>0</v>
      </c>
      <c r="J52" s="175"/>
      <c r="K52" s="175">
        <f>ROUND((SUM(K9:K51))/3,2)</f>
        <v>0</v>
      </c>
      <c r="L52" s="175">
        <f>ROUND((SUM(L9:L51))/3,2)</f>
        <v>0</v>
      </c>
      <c r="M52" s="175">
        <f>ROUND((SUM(M9:M51))/3,2)</f>
        <v>0</v>
      </c>
      <c r="N52" s="175"/>
      <c r="O52" s="175"/>
      <c r="P52" s="176">
        <f>ROUND((SUM(P9:P51))/3,2)</f>
        <v>545.22</v>
      </c>
      <c r="S52" s="176">
        <f>ROUND((SUM(S9:S51))/3,2)</f>
        <v>0</v>
      </c>
      <c r="Z52">
        <f>(SUM(Z9:Z51))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SKLADOVÁ HALA S KOMPOSTOVISKOM V OBCI KVAKOVCE / SO 01 Skladová hala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J12" sqref="J12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/>
      <c r="H2" s="16"/>
      <c r="I2" s="27"/>
      <c r="J2" s="31"/>
    </row>
    <row r="3" spans="1:23" ht="18" customHeight="1" x14ac:dyDescent="0.25">
      <c r="A3" s="11"/>
      <c r="B3" s="40" t="s">
        <v>134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19</v>
      </c>
      <c r="J4" s="32"/>
    </row>
    <row r="5" spans="1:23" ht="18" customHeight="1" thickBot="1" x14ac:dyDescent="0.3">
      <c r="A5" s="11"/>
      <c r="B5" s="45" t="s">
        <v>20</v>
      </c>
      <c r="C5" s="20"/>
      <c r="D5" s="17"/>
      <c r="E5" s="17"/>
      <c r="F5" s="46" t="s">
        <v>21</v>
      </c>
      <c r="G5" s="17"/>
      <c r="H5" s="17"/>
      <c r="I5" s="44" t="s">
        <v>22</v>
      </c>
      <c r="J5" s="47" t="s">
        <v>23</v>
      </c>
    </row>
    <row r="6" spans="1:23" ht="18" customHeight="1" thickTop="1" x14ac:dyDescent="0.25">
      <c r="A6" s="11"/>
      <c r="B6" s="56" t="s">
        <v>24</v>
      </c>
      <c r="C6" s="52"/>
      <c r="D6" s="53"/>
      <c r="E6" s="53"/>
      <c r="F6" s="53"/>
      <c r="G6" s="57" t="s">
        <v>25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26</v>
      </c>
      <c r="H7" s="18"/>
      <c r="I7" s="29"/>
      <c r="J7" s="50"/>
    </row>
    <row r="8" spans="1:23" ht="18" customHeight="1" x14ac:dyDescent="0.25">
      <c r="A8" s="11"/>
      <c r="B8" s="45" t="s">
        <v>27</v>
      </c>
      <c r="C8" s="20"/>
      <c r="D8" s="17"/>
      <c r="E8" s="17"/>
      <c r="F8" s="17"/>
      <c r="G8" s="46" t="s">
        <v>25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26</v>
      </c>
      <c r="H9" s="17"/>
      <c r="I9" s="28"/>
      <c r="J9" s="32"/>
    </row>
    <row r="10" spans="1:23" ht="18" customHeight="1" x14ac:dyDescent="0.25">
      <c r="A10" s="11"/>
      <c r="B10" s="45" t="s">
        <v>28</v>
      </c>
      <c r="C10" s="20"/>
      <c r="D10" s="17"/>
      <c r="E10" s="17"/>
      <c r="F10" s="17"/>
      <c r="G10" s="46" t="s">
        <v>25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26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29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34</v>
      </c>
      <c r="H15" s="62" t="s">
        <v>35</v>
      </c>
      <c r="I15" s="27"/>
      <c r="J15" s="55"/>
    </row>
    <row r="16" spans="1:23" ht="18" customHeight="1" x14ac:dyDescent="0.25">
      <c r="A16" s="11"/>
      <c r="B16" s="94">
        <v>1</v>
      </c>
      <c r="C16" s="95" t="s">
        <v>30</v>
      </c>
      <c r="D16" s="96">
        <f>'Rekap 197654'!B20</f>
        <v>0</v>
      </c>
      <c r="E16" s="97">
        <f>'Rekap 197654'!C20</f>
        <v>0</v>
      </c>
      <c r="F16" s="106">
        <f>'Rekap 197654'!D20</f>
        <v>0</v>
      </c>
      <c r="G16" s="60">
        <v>6</v>
      </c>
      <c r="H16" s="115" t="s">
        <v>36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31</v>
      </c>
      <c r="D17" s="78">
        <f>'Rekap 197654'!B25</f>
        <v>0</v>
      </c>
      <c r="E17" s="76">
        <f>'Rekap 197654'!C25</f>
        <v>0</v>
      </c>
      <c r="F17" s="81">
        <f>'Rekap 197654'!D25</f>
        <v>0</v>
      </c>
      <c r="G17" s="61">
        <v>7</v>
      </c>
      <c r="H17" s="116" t="s">
        <v>37</v>
      </c>
      <c r="I17" s="129"/>
      <c r="J17" s="127">
        <f>'SO 197654'!Z97</f>
        <v>0</v>
      </c>
    </row>
    <row r="18" spans="1:26" ht="18" customHeight="1" x14ac:dyDescent="0.25">
      <c r="A18" s="11"/>
      <c r="B18" s="68">
        <v>3</v>
      </c>
      <c r="C18" s="72" t="s">
        <v>32</v>
      </c>
      <c r="D18" s="79"/>
      <c r="E18" s="77"/>
      <c r="F18" s="82"/>
      <c r="G18" s="61">
        <v>8</v>
      </c>
      <c r="H18" s="116" t="s">
        <v>38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33</v>
      </c>
      <c r="D20" s="80"/>
      <c r="E20" s="100"/>
      <c r="F20" s="107">
        <f>SUM(F16:F19)</f>
        <v>0</v>
      </c>
      <c r="G20" s="61">
        <v>10</v>
      </c>
      <c r="H20" s="116" t="s">
        <v>33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33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39</v>
      </c>
      <c r="H27" s="104" t="s">
        <v>40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41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42</v>
      </c>
      <c r="I29" s="123">
        <f>J28-SUM('SO 197654'!K9:'SO 197654'!K96)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43</v>
      </c>
      <c r="I30" s="89">
        <f>SUM('SO 197654'!K9:'SO 197654'!K96)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9" width="9.140625" hidden="1"/>
    <col min="27" max="16384" width="9.140625" hidden="1"/>
  </cols>
  <sheetData>
    <row r="1" spans="1:26" x14ac:dyDescent="0.25">
      <c r="A1" s="145" t="s">
        <v>24</v>
      </c>
      <c r="B1" s="144"/>
      <c r="C1" s="144"/>
      <c r="D1" s="145" t="s">
        <v>21</v>
      </c>
      <c r="E1" s="144"/>
      <c r="F1" s="144"/>
      <c r="W1">
        <v>30.126000000000001</v>
      </c>
    </row>
    <row r="2" spans="1:26" x14ac:dyDescent="0.25">
      <c r="A2" s="145" t="s">
        <v>28</v>
      </c>
      <c r="B2" s="144"/>
      <c r="C2" s="144"/>
      <c r="D2" s="145" t="s">
        <v>19</v>
      </c>
      <c r="E2" s="144"/>
      <c r="F2" s="144"/>
    </row>
    <row r="3" spans="1:26" x14ac:dyDescent="0.25">
      <c r="A3" s="145" t="s">
        <v>27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134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33</v>
      </c>
      <c r="E9" s="147" t="s">
        <v>63</v>
      </c>
      <c r="F9" s="147" t="s">
        <v>64</v>
      </c>
    </row>
    <row r="10" spans="1:26" x14ac:dyDescent="0.25">
      <c r="A10" s="154" t="s">
        <v>67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68</v>
      </c>
      <c r="B11" s="157">
        <f>'SO 197654'!L23</f>
        <v>0</v>
      </c>
      <c r="C11" s="157">
        <f>'SO 197654'!M23</f>
        <v>0</v>
      </c>
      <c r="D11" s="157">
        <f>'SO 197654'!I23</f>
        <v>0</v>
      </c>
      <c r="E11" s="158">
        <f>'SO 197654'!P23</f>
        <v>0.04</v>
      </c>
      <c r="F11" s="158">
        <f>'SO 197654'!S23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69</v>
      </c>
      <c r="B12" s="157">
        <f>'SO 197654'!L31</f>
        <v>0</v>
      </c>
      <c r="C12" s="157">
        <f>'SO 197654'!M31</f>
        <v>0</v>
      </c>
      <c r="D12" s="157">
        <f>'SO 197654'!I31</f>
        <v>0</v>
      </c>
      <c r="E12" s="158">
        <f>'SO 197654'!P31</f>
        <v>28.13</v>
      </c>
      <c r="F12" s="158">
        <f>'SO 197654'!S31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135</v>
      </c>
      <c r="B13" s="157">
        <f>'SO 197654'!L40</f>
        <v>0</v>
      </c>
      <c r="C13" s="157">
        <f>'SO 197654'!M40</f>
        <v>0</v>
      </c>
      <c r="D13" s="157">
        <f>'SO 197654'!I40</f>
        <v>0</v>
      </c>
      <c r="E13" s="158">
        <f>'SO 197654'!P40</f>
        <v>26.6</v>
      </c>
      <c r="F13" s="158">
        <f>'SO 197654'!S40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136</v>
      </c>
      <c r="B14" s="157">
        <f>'SO 197654'!L47</f>
        <v>0</v>
      </c>
      <c r="C14" s="157">
        <f>'SO 197654'!M47</f>
        <v>0</v>
      </c>
      <c r="D14" s="157">
        <f>'SO 197654'!I47</f>
        <v>0</v>
      </c>
      <c r="E14" s="158">
        <f>'SO 197654'!P47</f>
        <v>2.81</v>
      </c>
      <c r="F14" s="158">
        <f>'SO 197654'!S47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56" t="s">
        <v>70</v>
      </c>
      <c r="B15" s="157">
        <f>'SO 197654'!L52</f>
        <v>0</v>
      </c>
      <c r="C15" s="157">
        <f>'SO 197654'!M52</f>
        <v>0</v>
      </c>
      <c r="D15" s="157">
        <f>'SO 197654'!I52</f>
        <v>0</v>
      </c>
      <c r="E15" s="158">
        <f>'SO 197654'!P52</f>
        <v>167.47</v>
      </c>
      <c r="F15" s="158">
        <f>'SO 197654'!S52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56" t="s">
        <v>71</v>
      </c>
      <c r="B16" s="157">
        <f>'SO 197654'!L60</f>
        <v>0</v>
      </c>
      <c r="C16" s="157">
        <f>'SO 197654'!M60</f>
        <v>0</v>
      </c>
      <c r="D16" s="157">
        <f>'SO 197654'!I60</f>
        <v>0</v>
      </c>
      <c r="E16" s="158">
        <f>'SO 197654'!P60</f>
        <v>99.11</v>
      </c>
      <c r="F16" s="158">
        <f>'SO 197654'!S60</f>
        <v>0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56" t="s">
        <v>72</v>
      </c>
      <c r="B17" s="157">
        <f>'SO 197654'!L65</f>
        <v>0</v>
      </c>
      <c r="C17" s="157">
        <f>'SO 197654'!M65</f>
        <v>0</v>
      </c>
      <c r="D17" s="157">
        <f>'SO 197654'!I65</f>
        <v>0</v>
      </c>
      <c r="E17" s="158">
        <f>'SO 197654'!P65</f>
        <v>0.34</v>
      </c>
      <c r="F17" s="158">
        <f>'SO 197654'!S65</f>
        <v>0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156" t="s">
        <v>137</v>
      </c>
      <c r="B18" s="157">
        <f>'SO 197654'!L72</f>
        <v>0</v>
      </c>
      <c r="C18" s="157">
        <f>'SO 197654'!M72</f>
        <v>0</v>
      </c>
      <c r="D18" s="157">
        <f>'SO 197654'!I72</f>
        <v>0</v>
      </c>
      <c r="E18" s="158">
        <f>'SO 197654'!P72</f>
        <v>5.17</v>
      </c>
      <c r="F18" s="158">
        <f>'SO 197654'!S72</f>
        <v>0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56" t="s">
        <v>73</v>
      </c>
      <c r="B19" s="157">
        <f>'SO 197654'!L76</f>
        <v>0</v>
      </c>
      <c r="C19" s="157">
        <f>'SO 197654'!M76</f>
        <v>0</v>
      </c>
      <c r="D19" s="157">
        <f>'SO 197654'!I76</f>
        <v>0</v>
      </c>
      <c r="E19" s="158">
        <f>'SO 197654'!P76</f>
        <v>0</v>
      </c>
      <c r="F19" s="158">
        <f>'SO 197654'!S76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2" t="s">
        <v>67</v>
      </c>
      <c r="B20" s="159">
        <f>'SO 197654'!L78</f>
        <v>0</v>
      </c>
      <c r="C20" s="159">
        <f>'SO 197654'!M78</f>
        <v>0</v>
      </c>
      <c r="D20" s="159">
        <f>'SO 197654'!I78</f>
        <v>0</v>
      </c>
      <c r="E20" s="160">
        <f>'SO 197654'!P78</f>
        <v>329.67</v>
      </c>
      <c r="F20" s="160">
        <f>'SO 197654'!S78</f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2" t="s">
        <v>74</v>
      </c>
      <c r="B22" s="159"/>
      <c r="C22" s="157"/>
      <c r="D22" s="157"/>
      <c r="E22" s="158"/>
      <c r="F22" s="158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 spans="1:26" x14ac:dyDescent="0.25">
      <c r="A23" s="156" t="s">
        <v>138</v>
      </c>
      <c r="B23" s="157">
        <f>'SO 197654'!L88</f>
        <v>0</v>
      </c>
      <c r="C23" s="157">
        <f>'SO 197654'!M88</f>
        <v>0</v>
      </c>
      <c r="D23" s="157">
        <f>'SO 197654'!I88</f>
        <v>0</v>
      </c>
      <c r="E23" s="158">
        <f>'SO 197654'!P88</f>
        <v>1.03</v>
      </c>
      <c r="F23" s="158">
        <f>'SO 197654'!S88</f>
        <v>0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</row>
    <row r="24" spans="1:26" x14ac:dyDescent="0.25">
      <c r="A24" s="156" t="s">
        <v>75</v>
      </c>
      <c r="B24" s="157">
        <f>'SO 197654'!L94</f>
        <v>0</v>
      </c>
      <c r="C24" s="157">
        <f>'SO 197654'!M94</f>
        <v>0</v>
      </c>
      <c r="D24" s="157">
        <f>'SO 197654'!I94</f>
        <v>0</v>
      </c>
      <c r="E24" s="158">
        <f>'SO 197654'!P94</f>
        <v>0.05</v>
      </c>
      <c r="F24" s="158">
        <f>'SO 197654'!S94</f>
        <v>0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</row>
    <row r="25" spans="1:26" x14ac:dyDescent="0.25">
      <c r="A25" s="2" t="s">
        <v>74</v>
      </c>
      <c r="B25" s="159">
        <f>'SO 197654'!L96</f>
        <v>0</v>
      </c>
      <c r="C25" s="159">
        <f>'SO 197654'!M96</f>
        <v>0</v>
      </c>
      <c r="D25" s="159">
        <f>'SO 197654'!I96</f>
        <v>0</v>
      </c>
      <c r="E25" s="160">
        <f>'SO 197654'!P96</f>
        <v>1.08</v>
      </c>
      <c r="F25" s="160">
        <f>'SO 197654'!S96</f>
        <v>0</v>
      </c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2" t="s">
        <v>76</v>
      </c>
      <c r="B27" s="159">
        <f>'SO 197654'!L97</f>
        <v>0</v>
      </c>
      <c r="C27" s="159">
        <f>'SO 197654'!M97</f>
        <v>0</v>
      </c>
      <c r="D27" s="159">
        <f>'SO 197654'!I97</f>
        <v>0</v>
      </c>
      <c r="E27" s="160">
        <f>'SO 197654'!P97</f>
        <v>330.75</v>
      </c>
      <c r="F27" s="160">
        <f>'SO 197654'!S97</f>
        <v>0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49"/>
      <c r="C60" s="149"/>
      <c r="D60" s="149"/>
      <c r="E60" s="148"/>
      <c r="F60" s="148"/>
    </row>
    <row r="61" spans="1:6" x14ac:dyDescent="0.25">
      <c r="A61" s="1"/>
      <c r="B61" s="149"/>
      <c r="C61" s="149"/>
      <c r="D61" s="149"/>
      <c r="E61" s="148"/>
      <c r="F61" s="148"/>
    </row>
    <row r="62" spans="1:6" x14ac:dyDescent="0.25">
      <c r="A62" s="1"/>
      <c r="B62" s="149"/>
      <c r="C62" s="149"/>
      <c r="D62" s="149"/>
      <c r="E62" s="148"/>
      <c r="F62" s="148"/>
    </row>
    <row r="63" spans="1:6" x14ac:dyDescent="0.25">
      <c r="A63" s="1"/>
      <c r="B63" s="149"/>
      <c r="C63" s="149"/>
      <c r="D63" s="149"/>
      <c r="E63" s="148"/>
      <c r="F63" s="148"/>
    </row>
    <row r="64" spans="1:6" x14ac:dyDescent="0.25">
      <c r="A64" s="1"/>
      <c r="B64" s="149"/>
      <c r="C64" s="149"/>
      <c r="D64" s="149"/>
      <c r="E64" s="148"/>
      <c r="F64" s="148"/>
    </row>
    <row r="65" spans="1:6" x14ac:dyDescent="0.25">
      <c r="A65" s="1"/>
      <c r="B65" s="149"/>
      <c r="C65" s="149"/>
      <c r="D65" s="149"/>
      <c r="E65" s="148"/>
      <c r="F65" s="148"/>
    </row>
    <row r="66" spans="1:6" x14ac:dyDescent="0.25">
      <c r="A66" s="1"/>
      <c r="B66" s="149"/>
      <c r="C66" s="149"/>
      <c r="D66" s="149"/>
      <c r="E66" s="148"/>
      <c r="F66" s="148"/>
    </row>
    <row r="67" spans="1:6" x14ac:dyDescent="0.25">
      <c r="A67" s="1"/>
      <c r="B67" s="149"/>
      <c r="C67" s="149"/>
      <c r="D67" s="149"/>
      <c r="E67" s="148"/>
      <c r="F67" s="148"/>
    </row>
    <row r="68" spans="1:6" x14ac:dyDescent="0.25">
      <c r="A68" s="1"/>
      <c r="B68" s="149"/>
      <c r="C68" s="149"/>
      <c r="D68" s="149"/>
      <c r="E68" s="148"/>
      <c r="F68" s="148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workbookViewId="0">
      <pane ySplit="8" topLeftCell="A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9" width="11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6" width="0" hidden="1" customWidth="1"/>
    <col min="27" max="16384" width="9.140625" hidden="1"/>
  </cols>
  <sheetData>
    <row r="1" spans="1:26" x14ac:dyDescent="0.25">
      <c r="A1" s="3"/>
      <c r="B1" s="5" t="s">
        <v>24</v>
      </c>
      <c r="C1" s="3"/>
      <c r="D1" s="3"/>
      <c r="E1" s="5" t="s">
        <v>21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28</v>
      </c>
      <c r="C2" s="3"/>
      <c r="D2" s="3"/>
      <c r="E2" s="5" t="s">
        <v>19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27</v>
      </c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134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77</v>
      </c>
      <c r="B8" s="164" t="s">
        <v>78</v>
      </c>
      <c r="C8" s="164" t="s">
        <v>79</v>
      </c>
      <c r="D8" s="164" t="s">
        <v>80</v>
      </c>
      <c r="E8" s="164" t="s">
        <v>81</v>
      </c>
      <c r="F8" s="164" t="s">
        <v>82</v>
      </c>
      <c r="G8" s="164" t="s">
        <v>56</v>
      </c>
      <c r="H8" s="164" t="s">
        <v>57</v>
      </c>
      <c r="I8" s="164" t="s">
        <v>83</v>
      </c>
      <c r="J8" s="164"/>
      <c r="K8" s="164"/>
      <c r="L8" s="164"/>
      <c r="M8" s="164"/>
      <c r="N8" s="164"/>
      <c r="O8" s="164"/>
      <c r="P8" s="164" t="s">
        <v>84</v>
      </c>
      <c r="Q8" s="161"/>
      <c r="R8" s="161"/>
      <c r="S8" s="164" t="s">
        <v>85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67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68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86</v>
      </c>
      <c r="C11" s="172" t="s">
        <v>87</v>
      </c>
      <c r="D11" s="168" t="s">
        <v>88</v>
      </c>
      <c r="E11" s="168" t="s">
        <v>89</v>
      </c>
      <c r="F11" s="169">
        <v>90</v>
      </c>
      <c r="G11" s="170">
        <v>0</v>
      </c>
      <c r="H11" s="170"/>
      <c r="I11" s="170">
        <f>ROUND(F11*(G11+H11),2)</f>
        <v>0</v>
      </c>
      <c r="J11" s="168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86</v>
      </c>
      <c r="C12" s="172" t="s">
        <v>90</v>
      </c>
      <c r="D12" s="168" t="s">
        <v>91</v>
      </c>
      <c r="E12" s="168" t="s">
        <v>89</v>
      </c>
      <c r="F12" s="169">
        <v>27</v>
      </c>
      <c r="G12" s="170">
        <v>0</v>
      </c>
      <c r="H12" s="170"/>
      <c r="I12" s="170">
        <f>ROUND(F12*(G12+H12),2)</f>
        <v>0</v>
      </c>
      <c r="J12" s="168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86</v>
      </c>
      <c r="C13" s="172" t="s">
        <v>139</v>
      </c>
      <c r="D13" s="168" t="s">
        <v>140</v>
      </c>
      <c r="E13" s="168" t="s">
        <v>89</v>
      </c>
      <c r="F13" s="169">
        <v>27</v>
      </c>
      <c r="G13" s="170">
        <v>0</v>
      </c>
      <c r="H13" s="170"/>
      <c r="I13" s="170">
        <f>ROUND(F13*(G13+H13),2)</f>
        <v>0</v>
      </c>
      <c r="J13" s="168">
        <f>ROUND(F13*(N13),2)</f>
        <v>0</v>
      </c>
      <c r="K13" s="1">
        <f>ROUND(F13*(O13),2)</f>
        <v>0</v>
      </c>
      <c r="L13" s="1">
        <f>ROUND(F13*(G13),2)</f>
        <v>0</v>
      </c>
      <c r="M13" s="1">
        <f>ROUND(F13*(H13),2)</f>
        <v>0</v>
      </c>
      <c r="N13" s="1">
        <v>0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86</v>
      </c>
      <c r="C14" s="172" t="s">
        <v>141</v>
      </c>
      <c r="D14" s="168" t="s">
        <v>142</v>
      </c>
      <c r="E14" s="168" t="s">
        <v>89</v>
      </c>
      <c r="F14" s="169">
        <v>8.1</v>
      </c>
      <c r="G14" s="170">
        <v>0</v>
      </c>
      <c r="H14" s="170"/>
      <c r="I14" s="170">
        <f>ROUND(F14*(G14+H14),2)</f>
        <v>0</v>
      </c>
      <c r="J14" s="168">
        <f>ROUND(F14*(N14),2)</f>
        <v>0</v>
      </c>
      <c r="K14" s="1">
        <f>ROUND(F14*(O14),2)</f>
        <v>0</v>
      </c>
      <c r="L14" s="1">
        <f>ROUND(F14*(G14),2)</f>
        <v>0</v>
      </c>
      <c r="M14" s="1">
        <f>ROUND(F14*(H14),2)</f>
        <v>0</v>
      </c>
      <c r="N14" s="1">
        <v>0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86</v>
      </c>
      <c r="C15" s="172" t="s">
        <v>92</v>
      </c>
      <c r="D15" s="168" t="s">
        <v>143</v>
      </c>
      <c r="E15" s="168" t="s">
        <v>89</v>
      </c>
      <c r="F15" s="169">
        <v>6.6</v>
      </c>
      <c r="G15" s="170">
        <v>0</v>
      </c>
      <c r="H15" s="170"/>
      <c r="I15" s="170">
        <f>ROUND(F15*(G15+H15),2)</f>
        <v>0</v>
      </c>
      <c r="J15" s="168">
        <f>ROUND(F15*(N15),2)</f>
        <v>0</v>
      </c>
      <c r="K15" s="1">
        <f>ROUND(F15*(O15),2)</f>
        <v>0</v>
      </c>
      <c r="L15" s="1">
        <f>ROUND(F15*(G15),2)</f>
        <v>0</v>
      </c>
      <c r="M15" s="1">
        <f>ROUND(F15*(H15),2)</f>
        <v>0</v>
      </c>
      <c r="N15" s="1">
        <v>0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/>
      <c r="B16" s="168" t="s">
        <v>86</v>
      </c>
      <c r="C16" s="172" t="s">
        <v>94</v>
      </c>
      <c r="D16" s="168" t="s">
        <v>95</v>
      </c>
      <c r="E16" s="168" t="s">
        <v>89</v>
      </c>
      <c r="F16" s="169">
        <v>1.98</v>
      </c>
      <c r="G16" s="170">
        <v>0</v>
      </c>
      <c r="H16" s="170"/>
      <c r="I16" s="170">
        <f>ROUND(F16*(G16+H16),2)</f>
        <v>0</v>
      </c>
      <c r="J16" s="168">
        <f>ROUND(F16*(N16),2)</f>
        <v>0</v>
      </c>
      <c r="K16" s="1">
        <f>ROUND(F16*(O16),2)</f>
        <v>0</v>
      </c>
      <c r="L16" s="1">
        <f>ROUND(F16*(G16),2)</f>
        <v>0</v>
      </c>
      <c r="M16" s="1">
        <f>ROUND(F16*(H16),2)</f>
        <v>0</v>
      </c>
      <c r="N16" s="1">
        <v>0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86</v>
      </c>
      <c r="C17" s="172" t="s">
        <v>144</v>
      </c>
      <c r="D17" s="168" t="s">
        <v>145</v>
      </c>
      <c r="E17" s="168" t="s">
        <v>100</v>
      </c>
      <c r="F17" s="169">
        <v>24.3</v>
      </c>
      <c r="G17" s="170">
        <v>0</v>
      </c>
      <c r="H17" s="170"/>
      <c r="I17" s="170">
        <f>ROUND(F17*(G17+H17),2)</f>
        <v>0</v>
      </c>
      <c r="J17" s="168">
        <f>ROUND(F17*(N17),2)</f>
        <v>0</v>
      </c>
      <c r="K17" s="1">
        <f>ROUND(F17*(O17),2)</f>
        <v>0</v>
      </c>
      <c r="L17" s="1">
        <f>ROUND(F17*(G17),2)</f>
        <v>0</v>
      </c>
      <c r="M17" s="1">
        <f>ROUND(F17*(H17),2)</f>
        <v>0</v>
      </c>
      <c r="N17" s="1">
        <v>0</v>
      </c>
      <c r="O17" s="1"/>
      <c r="P17" s="167">
        <f>ROUND(F17*(R17),3)</f>
        <v>1.7000000000000001E-2</v>
      </c>
      <c r="Q17" s="173"/>
      <c r="R17" s="173">
        <v>6.9999999999999999E-4</v>
      </c>
      <c r="S17" s="167"/>
      <c r="Z17">
        <v>0</v>
      </c>
    </row>
    <row r="18" spans="1:26" ht="24.95" customHeight="1" x14ac:dyDescent="0.25">
      <c r="A18" s="171"/>
      <c r="B18" s="168" t="s">
        <v>86</v>
      </c>
      <c r="C18" s="172" t="s">
        <v>146</v>
      </c>
      <c r="D18" s="168" t="s">
        <v>147</v>
      </c>
      <c r="E18" s="168" t="s">
        <v>100</v>
      </c>
      <c r="F18" s="169">
        <v>24.3</v>
      </c>
      <c r="G18" s="170">
        <v>0</v>
      </c>
      <c r="H18" s="170"/>
      <c r="I18" s="170">
        <f>ROUND(F18*(G18+H18),2)</f>
        <v>0</v>
      </c>
      <c r="J18" s="168">
        <f>ROUND(F18*(N18),2)</f>
        <v>0</v>
      </c>
      <c r="K18" s="1">
        <f>ROUND(F18*(O18),2)</f>
        <v>0</v>
      </c>
      <c r="L18" s="1">
        <f>ROUND(F18*(G18),2)</f>
        <v>0</v>
      </c>
      <c r="M18" s="1">
        <f>ROUND(F18*(H18),2)</f>
        <v>0</v>
      </c>
      <c r="N18" s="1">
        <v>0</v>
      </c>
      <c r="O18" s="1"/>
      <c r="P18" s="167"/>
      <c r="Q18" s="173"/>
      <c r="R18" s="173"/>
      <c r="S18" s="167"/>
      <c r="Z18">
        <v>0</v>
      </c>
    </row>
    <row r="19" spans="1:26" ht="24.95" customHeight="1" x14ac:dyDescent="0.25">
      <c r="A19" s="171"/>
      <c r="B19" s="168" t="s">
        <v>86</v>
      </c>
      <c r="C19" s="172" t="s">
        <v>148</v>
      </c>
      <c r="D19" s="168" t="s">
        <v>149</v>
      </c>
      <c r="E19" s="168" t="s">
        <v>100</v>
      </c>
      <c r="F19" s="169">
        <v>24.3</v>
      </c>
      <c r="G19" s="170">
        <v>0</v>
      </c>
      <c r="H19" s="170"/>
      <c r="I19" s="170">
        <f>ROUND(F19*(G19+H19),2)</f>
        <v>0</v>
      </c>
      <c r="J19" s="168">
        <f>ROUND(F19*(N19),2)</f>
        <v>0</v>
      </c>
      <c r="K19" s="1">
        <f>ROUND(F19*(O19),2)</f>
        <v>0</v>
      </c>
      <c r="L19" s="1">
        <f>ROUND(F19*(G19),2)</f>
        <v>0</v>
      </c>
      <c r="M19" s="1">
        <f>ROUND(F19*(H19),2)</f>
        <v>0</v>
      </c>
      <c r="N19" s="1">
        <v>0</v>
      </c>
      <c r="O19" s="1"/>
      <c r="P19" s="167">
        <f>ROUND(F19*(R19),3)</f>
        <v>1.9E-2</v>
      </c>
      <c r="Q19" s="173"/>
      <c r="R19" s="173">
        <v>8.0000000000000004E-4</v>
      </c>
      <c r="S19" s="167"/>
      <c r="Z19">
        <v>0</v>
      </c>
    </row>
    <row r="20" spans="1:26" ht="24.95" customHeight="1" x14ac:dyDescent="0.25">
      <c r="A20" s="171"/>
      <c r="B20" s="168" t="s">
        <v>86</v>
      </c>
      <c r="C20" s="172" t="s">
        <v>150</v>
      </c>
      <c r="D20" s="168" t="s">
        <v>151</v>
      </c>
      <c r="E20" s="168" t="s">
        <v>100</v>
      </c>
      <c r="F20" s="169">
        <v>24.3</v>
      </c>
      <c r="G20" s="170">
        <v>0</v>
      </c>
      <c r="H20" s="170"/>
      <c r="I20" s="170">
        <f>ROUND(F20*(G20+H20),2)</f>
        <v>0</v>
      </c>
      <c r="J20" s="168">
        <f>ROUND(F20*(N20),2)</f>
        <v>0</v>
      </c>
      <c r="K20" s="1">
        <f>ROUND(F20*(O20),2)</f>
        <v>0</v>
      </c>
      <c r="L20" s="1">
        <f>ROUND(F20*(G20),2)</f>
        <v>0</v>
      </c>
      <c r="M20" s="1">
        <f>ROUND(F20*(H20),2)</f>
        <v>0</v>
      </c>
      <c r="N20" s="1">
        <v>0</v>
      </c>
      <c r="O20" s="1"/>
      <c r="P20" s="167"/>
      <c r="Q20" s="173"/>
      <c r="R20" s="173"/>
      <c r="S20" s="167"/>
      <c r="Z20">
        <v>0</v>
      </c>
    </row>
    <row r="21" spans="1:26" ht="24.95" customHeight="1" x14ac:dyDescent="0.25">
      <c r="A21" s="171"/>
      <c r="B21" s="168" t="s">
        <v>86</v>
      </c>
      <c r="C21" s="172" t="s">
        <v>96</v>
      </c>
      <c r="D21" s="168" t="s">
        <v>97</v>
      </c>
      <c r="E21" s="168" t="s">
        <v>89</v>
      </c>
      <c r="F21" s="169">
        <v>108.41</v>
      </c>
      <c r="G21" s="170">
        <v>0</v>
      </c>
      <c r="H21" s="170"/>
      <c r="I21" s="170">
        <f>ROUND(F21*(G21+H21),2)</f>
        <v>0</v>
      </c>
      <c r="J21" s="168">
        <f>ROUND(F21*(N21),2)</f>
        <v>0</v>
      </c>
      <c r="K21" s="1">
        <f>ROUND(F21*(O21),2)</f>
        <v>0</v>
      </c>
      <c r="L21" s="1">
        <f>ROUND(F21*(G21),2)</f>
        <v>0</v>
      </c>
      <c r="M21" s="1">
        <f>ROUND(F21*(H21),2)</f>
        <v>0</v>
      </c>
      <c r="N21" s="1">
        <v>0</v>
      </c>
      <c r="O21" s="1"/>
      <c r="P21" s="167"/>
      <c r="Q21" s="173"/>
      <c r="R21" s="173"/>
      <c r="S21" s="167"/>
      <c r="Z21">
        <v>0</v>
      </c>
    </row>
    <row r="22" spans="1:26" ht="24.95" customHeight="1" x14ac:dyDescent="0.25">
      <c r="A22" s="171"/>
      <c r="B22" s="168" t="s">
        <v>86</v>
      </c>
      <c r="C22" s="172" t="s">
        <v>152</v>
      </c>
      <c r="D22" s="168" t="s">
        <v>153</v>
      </c>
      <c r="E22" s="168" t="s">
        <v>89</v>
      </c>
      <c r="F22" s="169">
        <v>15.19</v>
      </c>
      <c r="G22" s="170">
        <v>0</v>
      </c>
      <c r="H22" s="170"/>
      <c r="I22" s="170">
        <f>ROUND(F22*(G22+H22),2)</f>
        <v>0</v>
      </c>
      <c r="J22" s="168">
        <f>ROUND(F22*(N22),2)</f>
        <v>0</v>
      </c>
      <c r="K22" s="1">
        <f>ROUND(F22*(O22),2)</f>
        <v>0</v>
      </c>
      <c r="L22" s="1">
        <f>ROUND(F22*(G22),2)</f>
        <v>0</v>
      </c>
      <c r="M22" s="1">
        <f>ROUND(F22*(H22),2)</f>
        <v>0</v>
      </c>
      <c r="N22" s="1">
        <v>0</v>
      </c>
      <c r="O22" s="1"/>
      <c r="P22" s="167"/>
      <c r="Q22" s="173"/>
      <c r="R22" s="173"/>
      <c r="S22" s="167"/>
      <c r="Z22">
        <v>0</v>
      </c>
    </row>
    <row r="23" spans="1:26" x14ac:dyDescent="0.25">
      <c r="A23" s="156"/>
      <c r="B23" s="156"/>
      <c r="C23" s="156"/>
      <c r="D23" s="156" t="s">
        <v>68</v>
      </c>
      <c r="E23" s="156"/>
      <c r="F23" s="167"/>
      <c r="G23" s="159">
        <f>ROUND((SUM(L10:L22))/1,2)</f>
        <v>0</v>
      </c>
      <c r="H23" s="159">
        <f>ROUND((SUM(M10:M22))/1,2)</f>
        <v>0</v>
      </c>
      <c r="I23" s="159">
        <f>ROUND((SUM(I10:I22))/1,2)</f>
        <v>0</v>
      </c>
      <c r="J23" s="156"/>
      <c r="K23" s="156"/>
      <c r="L23" s="156">
        <f>ROUND((SUM(L10:L22))/1,2)</f>
        <v>0</v>
      </c>
      <c r="M23" s="156">
        <f>ROUND((SUM(M10:M22))/1,2)</f>
        <v>0</v>
      </c>
      <c r="N23" s="156"/>
      <c r="O23" s="156"/>
      <c r="P23" s="174">
        <f>ROUND((SUM(P10:P22))/1,2)</f>
        <v>0.04</v>
      </c>
      <c r="Q23" s="153"/>
      <c r="R23" s="153"/>
      <c r="S23" s="174">
        <f>ROUND((SUM(S10:S22))/1,2)</f>
        <v>0</v>
      </c>
      <c r="T23" s="153"/>
      <c r="U23" s="153"/>
      <c r="V23" s="153"/>
      <c r="W23" s="153"/>
      <c r="X23" s="153"/>
      <c r="Y23" s="153"/>
      <c r="Z23" s="153"/>
    </row>
    <row r="24" spans="1:26" x14ac:dyDescent="0.25">
      <c r="A24" s="1"/>
      <c r="B24" s="1"/>
      <c r="C24" s="1"/>
      <c r="D24" s="1"/>
      <c r="E24" s="1"/>
      <c r="F24" s="163"/>
      <c r="G24" s="149"/>
      <c r="H24" s="149"/>
      <c r="I24" s="149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56"/>
      <c r="B25" s="156"/>
      <c r="C25" s="156"/>
      <c r="D25" s="156" t="s">
        <v>69</v>
      </c>
      <c r="E25" s="156"/>
      <c r="F25" s="167"/>
      <c r="G25" s="157"/>
      <c r="H25" s="157"/>
      <c r="I25" s="157"/>
      <c r="J25" s="156"/>
      <c r="K25" s="156"/>
      <c r="L25" s="156"/>
      <c r="M25" s="156"/>
      <c r="N25" s="156"/>
      <c r="O25" s="156"/>
      <c r="P25" s="156"/>
      <c r="Q25" s="153"/>
      <c r="R25" s="153"/>
      <c r="S25" s="156"/>
      <c r="T25" s="153"/>
      <c r="U25" s="153"/>
      <c r="V25" s="153"/>
      <c r="W25" s="153"/>
      <c r="X25" s="153"/>
      <c r="Y25" s="153"/>
      <c r="Z25" s="153"/>
    </row>
    <row r="26" spans="1:26" ht="24.95" customHeight="1" x14ac:dyDescent="0.25">
      <c r="A26" s="171"/>
      <c r="B26" s="168" t="s">
        <v>86</v>
      </c>
      <c r="C26" s="172" t="s">
        <v>98</v>
      </c>
      <c r="D26" s="168" t="s">
        <v>99</v>
      </c>
      <c r="E26" s="168" t="s">
        <v>100</v>
      </c>
      <c r="F26" s="169">
        <v>287.62</v>
      </c>
      <c r="G26" s="170">
        <v>0</v>
      </c>
      <c r="H26" s="170"/>
      <c r="I26" s="170">
        <f>ROUND(F26*(G26+H26),2)</f>
        <v>0</v>
      </c>
      <c r="J26" s="168">
        <f>ROUND(F26*(N26),2)</f>
        <v>0</v>
      </c>
      <c r="K26" s="1">
        <f>ROUND(F26*(O26),2)</f>
        <v>0</v>
      </c>
      <c r="L26" s="1">
        <f>ROUND(F26*(G26),2)</f>
        <v>0</v>
      </c>
      <c r="M26" s="1">
        <f>ROUND(F26*(H26),2)</f>
        <v>0</v>
      </c>
      <c r="N26" s="1">
        <v>0</v>
      </c>
      <c r="O26" s="1"/>
      <c r="P26" s="167"/>
      <c r="Q26" s="173"/>
      <c r="R26" s="173"/>
      <c r="S26" s="167"/>
      <c r="Z26">
        <v>0</v>
      </c>
    </row>
    <row r="27" spans="1:26" ht="24.95" customHeight="1" x14ac:dyDescent="0.25">
      <c r="A27" s="171"/>
      <c r="B27" s="168" t="s">
        <v>101</v>
      </c>
      <c r="C27" s="172" t="s">
        <v>102</v>
      </c>
      <c r="D27" s="168" t="s">
        <v>103</v>
      </c>
      <c r="E27" s="168" t="s">
        <v>104</v>
      </c>
      <c r="F27" s="169">
        <v>1.2</v>
      </c>
      <c r="G27" s="170">
        <v>0</v>
      </c>
      <c r="H27" s="170"/>
      <c r="I27" s="170">
        <f>ROUND(F27*(G27+H27),2)</f>
        <v>0</v>
      </c>
      <c r="J27" s="168">
        <f>ROUND(F27*(N27),2)</f>
        <v>0</v>
      </c>
      <c r="K27" s="1">
        <f>ROUND(F27*(O27),2)</f>
        <v>0</v>
      </c>
      <c r="L27" s="1">
        <f>ROUND(F27*(G27),2)</f>
        <v>0</v>
      </c>
      <c r="M27" s="1">
        <f>ROUND(F27*(H27),2)</f>
        <v>0</v>
      </c>
      <c r="N27" s="1">
        <v>0</v>
      </c>
      <c r="O27" s="1"/>
      <c r="P27" s="167">
        <f>ROUND(F27*(R27),3)</f>
        <v>2.1379999999999999</v>
      </c>
      <c r="Q27" s="173"/>
      <c r="R27" s="173">
        <v>1.7816399999999999</v>
      </c>
      <c r="S27" s="167"/>
      <c r="Z27">
        <v>0</v>
      </c>
    </row>
    <row r="28" spans="1:26" ht="24.95" customHeight="1" x14ac:dyDescent="0.25">
      <c r="A28" s="171"/>
      <c r="B28" s="168" t="s">
        <v>105</v>
      </c>
      <c r="C28" s="172" t="s">
        <v>154</v>
      </c>
      <c r="D28" s="168" t="s">
        <v>155</v>
      </c>
      <c r="E28" s="168" t="s">
        <v>156</v>
      </c>
      <c r="F28" s="169">
        <v>10.199999999999999</v>
      </c>
      <c r="G28" s="170">
        <v>0</v>
      </c>
      <c r="H28" s="170"/>
      <c r="I28" s="170">
        <f>ROUND(F28*(G28+H28),2)</f>
        <v>0</v>
      </c>
      <c r="J28" s="168">
        <f>ROUND(F28*(N28),2)</f>
        <v>0</v>
      </c>
      <c r="K28" s="1">
        <f>ROUND(F28*(O28),2)</f>
        <v>0</v>
      </c>
      <c r="L28" s="1">
        <f>ROUND(F28*(G28),2)</f>
        <v>0</v>
      </c>
      <c r="M28" s="1">
        <f>ROUND(F28*(H28),2)</f>
        <v>0</v>
      </c>
      <c r="N28" s="1">
        <v>0</v>
      </c>
      <c r="O28" s="1"/>
      <c r="P28" s="167">
        <f>ROUND(F28*(R28),3)</f>
        <v>25.972999999999999</v>
      </c>
      <c r="Q28" s="173"/>
      <c r="R28" s="173">
        <v>2.5464000000000002</v>
      </c>
      <c r="S28" s="167"/>
      <c r="Z28">
        <v>0</v>
      </c>
    </row>
    <row r="29" spans="1:26" ht="24.95" customHeight="1" x14ac:dyDescent="0.25">
      <c r="A29" s="171"/>
      <c r="B29" s="168" t="s">
        <v>105</v>
      </c>
      <c r="C29" s="172" t="s">
        <v>108</v>
      </c>
      <c r="D29" s="168" t="s">
        <v>109</v>
      </c>
      <c r="E29" s="168" t="s">
        <v>100</v>
      </c>
      <c r="F29" s="169">
        <v>12</v>
      </c>
      <c r="G29" s="170">
        <v>0</v>
      </c>
      <c r="H29" s="170"/>
      <c r="I29" s="170">
        <f>ROUND(F29*(G29+H29),2)</f>
        <v>0</v>
      </c>
      <c r="J29" s="168">
        <f>ROUND(F29*(N29),2)</f>
        <v>0</v>
      </c>
      <c r="K29" s="1">
        <f>ROUND(F29*(O29),2)</f>
        <v>0</v>
      </c>
      <c r="L29" s="1">
        <f>ROUND(F29*(G29),2)</f>
        <v>0</v>
      </c>
      <c r="M29" s="1">
        <f>ROUND(F29*(H29),2)</f>
        <v>0</v>
      </c>
      <c r="N29" s="1">
        <v>0</v>
      </c>
      <c r="O29" s="1"/>
      <c r="P29" s="167">
        <f>ROUND(F29*(R29),3)</f>
        <v>1.9E-2</v>
      </c>
      <c r="Q29" s="173"/>
      <c r="R29" s="173">
        <v>1.6000000000000001E-3</v>
      </c>
      <c r="S29" s="167"/>
      <c r="Z29">
        <v>0</v>
      </c>
    </row>
    <row r="30" spans="1:26" ht="24.95" customHeight="1" x14ac:dyDescent="0.25">
      <c r="A30" s="171"/>
      <c r="B30" s="168" t="s">
        <v>105</v>
      </c>
      <c r="C30" s="172" t="s">
        <v>110</v>
      </c>
      <c r="D30" s="168" t="s">
        <v>111</v>
      </c>
      <c r="E30" s="168" t="s">
        <v>100</v>
      </c>
      <c r="F30" s="169">
        <v>12</v>
      </c>
      <c r="G30" s="170">
        <v>0</v>
      </c>
      <c r="H30" s="170"/>
      <c r="I30" s="170">
        <f>ROUND(F30*(G30+H30),2)</f>
        <v>0</v>
      </c>
      <c r="J30" s="168">
        <f>ROUND(F30*(N30),2)</f>
        <v>0</v>
      </c>
      <c r="K30" s="1">
        <f>ROUND(F30*(O30),2)</f>
        <v>0</v>
      </c>
      <c r="L30" s="1">
        <f>ROUND(F30*(G30),2)</f>
        <v>0</v>
      </c>
      <c r="M30" s="1">
        <f>ROUND(F30*(H30),2)</f>
        <v>0</v>
      </c>
      <c r="N30" s="1">
        <v>0</v>
      </c>
      <c r="O30" s="1"/>
      <c r="P30" s="167"/>
      <c r="Q30" s="173"/>
      <c r="R30" s="173"/>
      <c r="S30" s="167"/>
      <c r="Z30">
        <v>0</v>
      </c>
    </row>
    <row r="31" spans="1:26" x14ac:dyDescent="0.25">
      <c r="A31" s="156"/>
      <c r="B31" s="156"/>
      <c r="C31" s="156"/>
      <c r="D31" s="156" t="s">
        <v>69</v>
      </c>
      <c r="E31" s="156"/>
      <c r="F31" s="167"/>
      <c r="G31" s="159">
        <f>ROUND((SUM(L25:L30))/1,2)</f>
        <v>0</v>
      </c>
      <c r="H31" s="159">
        <f>ROUND((SUM(M25:M30))/1,2)</f>
        <v>0</v>
      </c>
      <c r="I31" s="159">
        <f>ROUND((SUM(I25:I30))/1,2)</f>
        <v>0</v>
      </c>
      <c r="J31" s="156"/>
      <c r="K31" s="156"/>
      <c r="L31" s="156">
        <f>ROUND((SUM(L25:L30))/1,2)</f>
        <v>0</v>
      </c>
      <c r="M31" s="156">
        <f>ROUND((SUM(M25:M30))/1,2)</f>
        <v>0</v>
      </c>
      <c r="N31" s="156"/>
      <c r="O31" s="156"/>
      <c r="P31" s="174">
        <f>ROUND((SUM(P25:P30))/1,2)</f>
        <v>28.13</v>
      </c>
      <c r="Q31" s="153"/>
      <c r="R31" s="153"/>
      <c r="S31" s="174">
        <f>ROUND((SUM(S25:S30))/1,2)</f>
        <v>0</v>
      </c>
      <c r="T31" s="153"/>
      <c r="U31" s="153"/>
      <c r="V31" s="153"/>
      <c r="W31" s="153"/>
      <c r="X31" s="153"/>
      <c r="Y31" s="153"/>
      <c r="Z31" s="153"/>
    </row>
    <row r="32" spans="1:26" x14ac:dyDescent="0.25">
      <c r="A32" s="1"/>
      <c r="B32" s="1"/>
      <c r="C32" s="1"/>
      <c r="D32" s="1"/>
      <c r="E32" s="1"/>
      <c r="F32" s="163"/>
      <c r="G32" s="149"/>
      <c r="H32" s="149"/>
      <c r="I32" s="149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56"/>
      <c r="B33" s="156"/>
      <c r="C33" s="156"/>
      <c r="D33" s="156" t="s">
        <v>135</v>
      </c>
      <c r="E33" s="156"/>
      <c r="F33" s="167"/>
      <c r="G33" s="157"/>
      <c r="H33" s="157"/>
      <c r="I33" s="157"/>
      <c r="J33" s="156"/>
      <c r="K33" s="156"/>
      <c r="L33" s="156"/>
      <c r="M33" s="156"/>
      <c r="N33" s="156"/>
      <c r="O33" s="156"/>
      <c r="P33" s="156"/>
      <c r="Q33" s="153"/>
      <c r="R33" s="153"/>
      <c r="S33" s="156"/>
      <c r="T33" s="153"/>
      <c r="U33" s="153"/>
      <c r="V33" s="153"/>
      <c r="W33" s="153"/>
      <c r="X33" s="153"/>
      <c r="Y33" s="153"/>
      <c r="Z33" s="153"/>
    </row>
    <row r="34" spans="1:26" ht="24.95" customHeight="1" x14ac:dyDescent="0.25">
      <c r="A34" s="171"/>
      <c r="B34" s="168" t="s">
        <v>105</v>
      </c>
      <c r="C34" s="172" t="s">
        <v>157</v>
      </c>
      <c r="D34" s="168" t="s">
        <v>158</v>
      </c>
      <c r="E34" s="168" t="s">
        <v>159</v>
      </c>
      <c r="F34" s="169">
        <v>6</v>
      </c>
      <c r="G34" s="170">
        <v>0</v>
      </c>
      <c r="H34" s="170"/>
      <c r="I34" s="170">
        <f>ROUND(F34*(G34+H34),2)</f>
        <v>0</v>
      </c>
      <c r="J34" s="168">
        <f>ROUND(F34*(N34),2)</f>
        <v>0</v>
      </c>
      <c r="K34" s="1">
        <f>ROUND(F34*(O34),2)</f>
        <v>0</v>
      </c>
      <c r="L34" s="1">
        <f>ROUND(F34*(G34),2)</f>
        <v>0</v>
      </c>
      <c r="M34" s="1">
        <f>ROUND(F34*(H34),2)</f>
        <v>0</v>
      </c>
      <c r="N34" s="1">
        <v>0</v>
      </c>
      <c r="O34" s="1"/>
      <c r="P34" s="167">
        <f>ROUND(F34*(R34),3)</f>
        <v>12.324999999999999</v>
      </c>
      <c r="Q34" s="173"/>
      <c r="R34" s="173">
        <v>2.0541900000000002</v>
      </c>
      <c r="S34" s="167"/>
      <c r="Z34">
        <v>0</v>
      </c>
    </row>
    <row r="35" spans="1:26" ht="24.95" customHeight="1" x14ac:dyDescent="0.25">
      <c r="A35" s="171"/>
      <c r="B35" s="168" t="s">
        <v>105</v>
      </c>
      <c r="C35" s="172" t="s">
        <v>160</v>
      </c>
      <c r="D35" s="168" t="s">
        <v>161</v>
      </c>
      <c r="E35" s="168" t="s">
        <v>104</v>
      </c>
      <c r="F35" s="169">
        <v>6</v>
      </c>
      <c r="G35" s="170">
        <v>0</v>
      </c>
      <c r="H35" s="170"/>
      <c r="I35" s="170">
        <f>ROUND(F35*(G35+H35),2)</f>
        <v>0</v>
      </c>
      <c r="J35" s="168">
        <f>ROUND(F35*(N35),2)</f>
        <v>0</v>
      </c>
      <c r="K35" s="1">
        <f>ROUND(F35*(O35),2)</f>
        <v>0</v>
      </c>
      <c r="L35" s="1">
        <f>ROUND(F35*(G35),2)</f>
        <v>0</v>
      </c>
      <c r="M35" s="1">
        <f>ROUND(F35*(H35),2)</f>
        <v>0</v>
      </c>
      <c r="N35" s="1">
        <v>0</v>
      </c>
      <c r="O35" s="1"/>
      <c r="P35" s="167">
        <f>ROUND(F35*(R35),3)</f>
        <v>2.895</v>
      </c>
      <c r="Q35" s="173"/>
      <c r="R35" s="173">
        <v>0.48254999999999998</v>
      </c>
      <c r="S35" s="167"/>
      <c r="Z35">
        <v>0</v>
      </c>
    </row>
    <row r="36" spans="1:26" ht="24.95" customHeight="1" x14ac:dyDescent="0.25">
      <c r="A36" s="171"/>
      <c r="B36" s="168" t="s">
        <v>105</v>
      </c>
      <c r="C36" s="172" t="s">
        <v>162</v>
      </c>
      <c r="D36" s="168" t="s">
        <v>163</v>
      </c>
      <c r="E36" s="168" t="s">
        <v>130</v>
      </c>
      <c r="F36" s="169">
        <v>6.7000000000000004E-2</v>
      </c>
      <c r="G36" s="170">
        <v>0</v>
      </c>
      <c r="H36" s="170"/>
      <c r="I36" s="170">
        <f>ROUND(F36*(G36+H36),2)</f>
        <v>0</v>
      </c>
      <c r="J36" s="168">
        <f>ROUND(F36*(N36),2)</f>
        <v>0</v>
      </c>
      <c r="K36" s="1">
        <f>ROUND(F36*(O36),2)</f>
        <v>0</v>
      </c>
      <c r="L36" s="1">
        <f>ROUND(F36*(G36),2)</f>
        <v>0</v>
      </c>
      <c r="M36" s="1">
        <f>ROUND(F36*(H36),2)</f>
        <v>0</v>
      </c>
      <c r="N36" s="1">
        <v>0</v>
      </c>
      <c r="O36" s="1"/>
      <c r="P36" s="167">
        <f>ROUND(F36*(R36),3)</f>
        <v>6.8000000000000005E-2</v>
      </c>
      <c r="Q36" s="173"/>
      <c r="R36" s="173">
        <v>1.0156100000000001</v>
      </c>
      <c r="S36" s="167"/>
      <c r="Z36">
        <v>0</v>
      </c>
    </row>
    <row r="37" spans="1:26" ht="24.95" customHeight="1" x14ac:dyDescent="0.25">
      <c r="A37" s="171"/>
      <c r="B37" s="168" t="s">
        <v>164</v>
      </c>
      <c r="C37" s="172" t="s">
        <v>165</v>
      </c>
      <c r="D37" s="168" t="s">
        <v>166</v>
      </c>
      <c r="E37" s="168" t="s">
        <v>89</v>
      </c>
      <c r="F37" s="169">
        <v>4.88</v>
      </c>
      <c r="G37" s="170">
        <v>0</v>
      </c>
      <c r="H37" s="170"/>
      <c r="I37" s="170">
        <f>ROUND(F37*(G37+H37),2)</f>
        <v>0</v>
      </c>
      <c r="J37" s="168">
        <f>ROUND(F37*(N37),2)</f>
        <v>0</v>
      </c>
      <c r="K37" s="1">
        <f>ROUND(F37*(O37),2)</f>
        <v>0</v>
      </c>
      <c r="L37" s="1">
        <f>ROUND(F37*(G37),2)</f>
        <v>0</v>
      </c>
      <c r="M37" s="1">
        <f>ROUND(F37*(H37),2)</f>
        <v>0</v>
      </c>
      <c r="N37" s="1">
        <v>0</v>
      </c>
      <c r="O37" s="1"/>
      <c r="P37" s="167">
        <f>ROUND(F37*(R37),3)</f>
        <v>11.141999999999999</v>
      </c>
      <c r="Q37" s="173"/>
      <c r="R37" s="173">
        <v>2.2832599999999998</v>
      </c>
      <c r="S37" s="167"/>
      <c r="Z37">
        <v>0</v>
      </c>
    </row>
    <row r="38" spans="1:26" ht="24.95" customHeight="1" x14ac:dyDescent="0.25">
      <c r="A38" s="171"/>
      <c r="B38" s="168" t="s">
        <v>164</v>
      </c>
      <c r="C38" s="172" t="s">
        <v>167</v>
      </c>
      <c r="D38" s="168" t="s">
        <v>168</v>
      </c>
      <c r="E38" s="168" t="s">
        <v>100</v>
      </c>
      <c r="F38" s="169">
        <v>39.619999999999997</v>
      </c>
      <c r="G38" s="170">
        <v>0</v>
      </c>
      <c r="H38" s="170"/>
      <c r="I38" s="170">
        <f>ROUND(F38*(G38+H38),2)</f>
        <v>0</v>
      </c>
      <c r="J38" s="168">
        <f>ROUND(F38*(N38),2)</f>
        <v>0</v>
      </c>
      <c r="K38" s="1">
        <f>ROUND(F38*(O38),2)</f>
        <v>0</v>
      </c>
      <c r="L38" s="1">
        <f>ROUND(F38*(G38),2)</f>
        <v>0</v>
      </c>
      <c r="M38" s="1">
        <f>ROUND(F38*(H38),2)</f>
        <v>0</v>
      </c>
      <c r="N38" s="1">
        <v>0</v>
      </c>
      <c r="O38" s="1"/>
      <c r="P38" s="167">
        <f>ROUND(F38*(R38),3)</f>
        <v>0.17100000000000001</v>
      </c>
      <c r="Q38" s="173"/>
      <c r="R38" s="173">
        <v>4.3200000000000001E-3</v>
      </c>
      <c r="S38" s="167"/>
      <c r="Z38">
        <v>0</v>
      </c>
    </row>
    <row r="39" spans="1:26" ht="24.95" customHeight="1" x14ac:dyDescent="0.25">
      <c r="A39" s="171"/>
      <c r="B39" s="168" t="s">
        <v>164</v>
      </c>
      <c r="C39" s="172" t="s">
        <v>169</v>
      </c>
      <c r="D39" s="168" t="s">
        <v>170</v>
      </c>
      <c r="E39" s="168" t="s">
        <v>100</v>
      </c>
      <c r="F39" s="169">
        <v>39.619999999999997</v>
      </c>
      <c r="G39" s="170">
        <v>0</v>
      </c>
      <c r="H39" s="170"/>
      <c r="I39" s="170">
        <f>ROUND(F39*(G39+H39),2)</f>
        <v>0</v>
      </c>
      <c r="J39" s="168">
        <f>ROUND(F39*(N39),2)</f>
        <v>0</v>
      </c>
      <c r="K39" s="1">
        <f>ROUND(F39*(O39),2)</f>
        <v>0</v>
      </c>
      <c r="L39" s="1">
        <f>ROUND(F39*(G39),2)</f>
        <v>0</v>
      </c>
      <c r="M39" s="1">
        <f>ROUND(F39*(H39),2)</f>
        <v>0</v>
      </c>
      <c r="N39" s="1">
        <v>0</v>
      </c>
      <c r="O39" s="1"/>
      <c r="P39" s="167"/>
      <c r="Q39" s="173"/>
      <c r="R39" s="173"/>
      <c r="S39" s="167"/>
      <c r="Z39">
        <v>0</v>
      </c>
    </row>
    <row r="40" spans="1:26" x14ac:dyDescent="0.25">
      <c r="A40" s="156"/>
      <c r="B40" s="156"/>
      <c r="C40" s="156"/>
      <c r="D40" s="156" t="s">
        <v>135</v>
      </c>
      <c r="E40" s="156"/>
      <c r="F40" s="167"/>
      <c r="G40" s="159">
        <f>ROUND((SUM(L33:L39))/1,2)</f>
        <v>0</v>
      </c>
      <c r="H40" s="159">
        <f>ROUND((SUM(M33:M39))/1,2)</f>
        <v>0</v>
      </c>
      <c r="I40" s="159">
        <f>ROUND((SUM(I33:I39))/1,2)</f>
        <v>0</v>
      </c>
      <c r="J40" s="156"/>
      <c r="K40" s="156"/>
      <c r="L40" s="156">
        <f>ROUND((SUM(L33:L39))/1,2)</f>
        <v>0</v>
      </c>
      <c r="M40" s="156">
        <f>ROUND((SUM(M33:M39))/1,2)</f>
        <v>0</v>
      </c>
      <c r="N40" s="156"/>
      <c r="O40" s="156"/>
      <c r="P40" s="174">
        <f>ROUND((SUM(P33:P39))/1,2)</f>
        <v>26.6</v>
      </c>
      <c r="Q40" s="153"/>
      <c r="R40" s="153"/>
      <c r="S40" s="174">
        <f>ROUND((SUM(S33:S39))/1,2)</f>
        <v>0</v>
      </c>
      <c r="T40" s="153"/>
      <c r="U40" s="153"/>
      <c r="V40" s="153"/>
      <c r="W40" s="153"/>
      <c r="X40" s="153"/>
      <c r="Y40" s="153"/>
      <c r="Z40" s="153"/>
    </row>
    <row r="41" spans="1:26" x14ac:dyDescent="0.25">
      <c r="A41" s="1"/>
      <c r="B41" s="1"/>
      <c r="C41" s="1"/>
      <c r="D41" s="1"/>
      <c r="E41" s="1"/>
      <c r="F41" s="163"/>
      <c r="G41" s="149"/>
      <c r="H41" s="149"/>
      <c r="I41" s="149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6"/>
      <c r="B42" s="156"/>
      <c r="C42" s="156"/>
      <c r="D42" s="156" t="s">
        <v>136</v>
      </c>
      <c r="E42" s="156"/>
      <c r="F42" s="167"/>
      <c r="G42" s="157"/>
      <c r="H42" s="157"/>
      <c r="I42" s="157"/>
      <c r="J42" s="156"/>
      <c r="K42" s="156"/>
      <c r="L42" s="156"/>
      <c r="M42" s="156"/>
      <c r="N42" s="156"/>
      <c r="O42" s="156"/>
      <c r="P42" s="156"/>
      <c r="Q42" s="153"/>
      <c r="R42" s="153"/>
      <c r="S42" s="156"/>
      <c r="T42" s="153"/>
      <c r="U42" s="153"/>
      <c r="V42" s="153"/>
      <c r="W42" s="153"/>
      <c r="X42" s="153"/>
      <c r="Y42" s="153"/>
      <c r="Z42" s="153"/>
    </row>
    <row r="43" spans="1:26" ht="24.95" customHeight="1" x14ac:dyDescent="0.25">
      <c r="A43" s="171"/>
      <c r="B43" s="168" t="s">
        <v>105</v>
      </c>
      <c r="C43" s="172" t="s">
        <v>171</v>
      </c>
      <c r="D43" s="168" t="s">
        <v>172</v>
      </c>
      <c r="E43" s="168" t="s">
        <v>89</v>
      </c>
      <c r="F43" s="169">
        <v>1.2</v>
      </c>
      <c r="G43" s="170">
        <v>0</v>
      </c>
      <c r="H43" s="170"/>
      <c r="I43" s="170">
        <f>ROUND(F43*(G43+H43),2)</f>
        <v>0</v>
      </c>
      <c r="J43" s="168">
        <f>ROUND(F43*(N43),2)</f>
        <v>0</v>
      </c>
      <c r="K43" s="1">
        <f>ROUND(F43*(O43),2)</f>
        <v>0</v>
      </c>
      <c r="L43" s="1">
        <f>ROUND(F43*(G43),2)</f>
        <v>0</v>
      </c>
      <c r="M43" s="1">
        <f>ROUND(F43*(H43),2)</f>
        <v>0</v>
      </c>
      <c r="N43" s="1">
        <v>0</v>
      </c>
      <c r="O43" s="1"/>
      <c r="P43" s="167">
        <f>ROUND(F43*(R43),3)</f>
        <v>2.6829999999999998</v>
      </c>
      <c r="Q43" s="173"/>
      <c r="R43" s="173">
        <v>2.2355300000000002</v>
      </c>
      <c r="S43" s="167"/>
      <c r="Z43">
        <v>0</v>
      </c>
    </row>
    <row r="44" spans="1:26" ht="24.95" customHeight="1" x14ac:dyDescent="0.25">
      <c r="A44" s="171"/>
      <c r="B44" s="168" t="s">
        <v>105</v>
      </c>
      <c r="C44" s="172" t="s">
        <v>173</v>
      </c>
      <c r="D44" s="168" t="s">
        <v>174</v>
      </c>
      <c r="E44" s="168" t="s">
        <v>100</v>
      </c>
      <c r="F44" s="169">
        <v>12</v>
      </c>
      <c r="G44" s="170">
        <v>0</v>
      </c>
      <c r="H44" s="170"/>
      <c r="I44" s="170">
        <f>ROUND(F44*(G44+H44),2)</f>
        <v>0</v>
      </c>
      <c r="J44" s="168">
        <f>ROUND(F44*(N44),2)</f>
        <v>0</v>
      </c>
      <c r="K44" s="1">
        <f>ROUND(F44*(O44),2)</f>
        <v>0</v>
      </c>
      <c r="L44" s="1">
        <f>ROUND(F44*(G44),2)</f>
        <v>0</v>
      </c>
      <c r="M44" s="1">
        <f>ROUND(F44*(H44),2)</f>
        <v>0</v>
      </c>
      <c r="N44" s="1">
        <v>0</v>
      </c>
      <c r="O44" s="1"/>
      <c r="P44" s="167">
        <f>ROUND(F44*(R44),3)</f>
        <v>4.1000000000000002E-2</v>
      </c>
      <c r="Q44" s="173"/>
      <c r="R44" s="173">
        <v>3.4100000000000003E-3</v>
      </c>
      <c r="S44" s="167"/>
      <c r="Z44">
        <v>0</v>
      </c>
    </row>
    <row r="45" spans="1:26" ht="24.95" customHeight="1" x14ac:dyDescent="0.25">
      <c r="A45" s="171"/>
      <c r="B45" s="168" t="s">
        <v>105</v>
      </c>
      <c r="C45" s="172" t="s">
        <v>175</v>
      </c>
      <c r="D45" s="168" t="s">
        <v>176</v>
      </c>
      <c r="E45" s="168" t="s">
        <v>100</v>
      </c>
      <c r="F45" s="169">
        <v>12</v>
      </c>
      <c r="G45" s="170">
        <v>0</v>
      </c>
      <c r="H45" s="170"/>
      <c r="I45" s="170">
        <f>ROUND(F45*(G45+H45),2)</f>
        <v>0</v>
      </c>
      <c r="J45" s="168">
        <f>ROUND(F45*(N45),2)</f>
        <v>0</v>
      </c>
      <c r="K45" s="1">
        <f>ROUND(F45*(O45),2)</f>
        <v>0</v>
      </c>
      <c r="L45" s="1">
        <f>ROUND(F45*(G45),2)</f>
        <v>0</v>
      </c>
      <c r="M45" s="1">
        <f>ROUND(F45*(H45),2)</f>
        <v>0</v>
      </c>
      <c r="N45" s="1">
        <v>0</v>
      </c>
      <c r="O45" s="1"/>
      <c r="P45" s="167"/>
      <c r="Q45" s="173"/>
      <c r="R45" s="173"/>
      <c r="S45" s="167"/>
      <c r="Z45">
        <v>0</v>
      </c>
    </row>
    <row r="46" spans="1:26" ht="24.95" customHeight="1" x14ac:dyDescent="0.25">
      <c r="A46" s="171"/>
      <c r="B46" s="168" t="s">
        <v>105</v>
      </c>
      <c r="C46" s="172" t="s">
        <v>177</v>
      </c>
      <c r="D46" s="168" t="s">
        <v>178</v>
      </c>
      <c r="E46" s="168" t="s">
        <v>130</v>
      </c>
      <c r="F46" s="169">
        <v>0.08</v>
      </c>
      <c r="G46" s="170">
        <v>0</v>
      </c>
      <c r="H46" s="170"/>
      <c r="I46" s="170">
        <f>ROUND(F46*(G46+H46),2)</f>
        <v>0</v>
      </c>
      <c r="J46" s="168">
        <f>ROUND(F46*(N46),2)</f>
        <v>0</v>
      </c>
      <c r="K46" s="1">
        <f>ROUND(F46*(O46),2)</f>
        <v>0</v>
      </c>
      <c r="L46" s="1">
        <f>ROUND(F46*(G46),2)</f>
        <v>0</v>
      </c>
      <c r="M46" s="1">
        <f>ROUND(F46*(H46),2)</f>
        <v>0</v>
      </c>
      <c r="N46" s="1">
        <v>0</v>
      </c>
      <c r="O46" s="1"/>
      <c r="P46" s="167">
        <f>ROUND(F46*(R46),3)</f>
        <v>8.5000000000000006E-2</v>
      </c>
      <c r="Q46" s="173"/>
      <c r="R46" s="173">
        <v>1.0675400000000002</v>
      </c>
      <c r="S46" s="167"/>
      <c r="Z46">
        <v>0</v>
      </c>
    </row>
    <row r="47" spans="1:26" x14ac:dyDescent="0.25">
      <c r="A47" s="156"/>
      <c r="B47" s="156"/>
      <c r="C47" s="156"/>
      <c r="D47" s="156" t="s">
        <v>136</v>
      </c>
      <c r="E47" s="156"/>
      <c r="F47" s="167"/>
      <c r="G47" s="159">
        <f>ROUND((SUM(L42:L46))/1,2)</f>
        <v>0</v>
      </c>
      <c r="H47" s="159">
        <f>ROUND((SUM(M42:M46))/1,2)</f>
        <v>0</v>
      </c>
      <c r="I47" s="159">
        <f>ROUND((SUM(I42:I46))/1,2)</f>
        <v>0</v>
      </c>
      <c r="J47" s="156"/>
      <c r="K47" s="156"/>
      <c r="L47" s="156">
        <f>ROUND((SUM(L42:L46))/1,2)</f>
        <v>0</v>
      </c>
      <c r="M47" s="156">
        <f>ROUND((SUM(M42:M46))/1,2)</f>
        <v>0</v>
      </c>
      <c r="N47" s="156"/>
      <c r="O47" s="156"/>
      <c r="P47" s="174">
        <f>ROUND((SUM(P42:P46))/1,2)</f>
        <v>2.81</v>
      </c>
      <c r="Q47" s="153"/>
      <c r="R47" s="153"/>
      <c r="S47" s="174">
        <f>ROUND((SUM(S42:S46))/1,2)</f>
        <v>0</v>
      </c>
      <c r="T47" s="153"/>
      <c r="U47" s="153"/>
      <c r="V47" s="153"/>
      <c r="W47" s="153"/>
      <c r="X47" s="153"/>
      <c r="Y47" s="153"/>
      <c r="Z47" s="153"/>
    </row>
    <row r="48" spans="1:26" x14ac:dyDescent="0.25">
      <c r="A48" s="1"/>
      <c r="B48" s="1"/>
      <c r="C48" s="1"/>
      <c r="D48" s="1"/>
      <c r="E48" s="1"/>
      <c r="F48" s="163"/>
      <c r="G48" s="149"/>
      <c r="H48" s="149"/>
      <c r="I48" s="149"/>
      <c r="J48" s="1"/>
      <c r="K48" s="1"/>
      <c r="L48" s="1"/>
      <c r="M48" s="1"/>
      <c r="N48" s="1"/>
      <c r="O48" s="1"/>
      <c r="P48" s="1"/>
      <c r="S48" s="1"/>
    </row>
    <row r="49" spans="1:26" x14ac:dyDescent="0.25">
      <c r="A49" s="156"/>
      <c r="B49" s="156"/>
      <c r="C49" s="156"/>
      <c r="D49" s="156" t="s">
        <v>70</v>
      </c>
      <c r="E49" s="156"/>
      <c r="F49" s="167"/>
      <c r="G49" s="157"/>
      <c r="H49" s="157"/>
      <c r="I49" s="157"/>
      <c r="J49" s="156"/>
      <c r="K49" s="156"/>
      <c r="L49" s="156"/>
      <c r="M49" s="156"/>
      <c r="N49" s="156"/>
      <c r="O49" s="156"/>
      <c r="P49" s="156"/>
      <c r="Q49" s="153"/>
      <c r="R49" s="153"/>
      <c r="S49" s="156"/>
      <c r="T49" s="153"/>
      <c r="U49" s="153"/>
      <c r="V49" s="153"/>
      <c r="W49" s="153"/>
      <c r="X49" s="153"/>
      <c r="Y49" s="153"/>
      <c r="Z49" s="153"/>
    </row>
    <row r="50" spans="1:26" ht="24.95" customHeight="1" x14ac:dyDescent="0.25">
      <c r="A50" s="171"/>
      <c r="B50" s="168" t="s">
        <v>112</v>
      </c>
      <c r="C50" s="172" t="s">
        <v>179</v>
      </c>
      <c r="D50" s="168" t="s">
        <v>180</v>
      </c>
      <c r="E50" s="168" t="s">
        <v>100</v>
      </c>
      <c r="F50" s="169">
        <v>575.24</v>
      </c>
      <c r="G50" s="170">
        <v>0</v>
      </c>
      <c r="H50" s="170"/>
      <c r="I50" s="170">
        <f>ROUND(F50*(G50+H50),2)</f>
        <v>0</v>
      </c>
      <c r="J50" s="168">
        <f>ROUND(F50*(N50),2)</f>
        <v>0</v>
      </c>
      <c r="K50" s="1">
        <f>ROUND(F50*(O50),2)</f>
        <v>0</v>
      </c>
      <c r="L50" s="1">
        <f>ROUND(F50*(G50),2)</f>
        <v>0</v>
      </c>
      <c r="M50" s="1">
        <f>ROUND(F50*(H50),2)</f>
        <v>0</v>
      </c>
      <c r="N50" s="1">
        <v>0</v>
      </c>
      <c r="O50" s="1"/>
      <c r="P50" s="167">
        <f>ROUND(F50*(R50),3)</f>
        <v>161.03299999999999</v>
      </c>
      <c r="Q50" s="173"/>
      <c r="R50" s="173">
        <v>0.27994000000000002</v>
      </c>
      <c r="S50" s="167"/>
      <c r="Z50">
        <v>0</v>
      </c>
    </row>
    <row r="51" spans="1:26" ht="24.95" customHeight="1" x14ac:dyDescent="0.25">
      <c r="A51" s="171"/>
      <c r="B51" s="168" t="s">
        <v>112</v>
      </c>
      <c r="C51" s="172" t="s">
        <v>113</v>
      </c>
      <c r="D51" s="168" t="s">
        <v>114</v>
      </c>
      <c r="E51" s="168" t="s">
        <v>115</v>
      </c>
      <c r="F51" s="169">
        <v>14.6</v>
      </c>
      <c r="G51" s="170">
        <v>0</v>
      </c>
      <c r="H51" s="170"/>
      <c r="I51" s="170">
        <f>ROUND(F51*(G51+H51),2)</f>
        <v>0</v>
      </c>
      <c r="J51" s="168">
        <f>ROUND(F51*(N51),2)</f>
        <v>0</v>
      </c>
      <c r="K51" s="1">
        <f>ROUND(F51*(O51),2)</f>
        <v>0</v>
      </c>
      <c r="L51" s="1">
        <f>ROUND(F51*(G51),2)</f>
        <v>0</v>
      </c>
      <c r="M51" s="1">
        <f>ROUND(F51*(H51),2)</f>
        <v>0</v>
      </c>
      <c r="N51" s="1">
        <v>0</v>
      </c>
      <c r="O51" s="1"/>
      <c r="P51" s="167">
        <f>ROUND(F51*(R51),3)</f>
        <v>6.4379999999999997</v>
      </c>
      <c r="Q51" s="173"/>
      <c r="R51" s="173">
        <v>0.44092999999999999</v>
      </c>
      <c r="S51" s="167"/>
      <c r="Z51">
        <v>0</v>
      </c>
    </row>
    <row r="52" spans="1:26" x14ac:dyDescent="0.25">
      <c r="A52" s="156"/>
      <c r="B52" s="156"/>
      <c r="C52" s="156"/>
      <c r="D52" s="156" t="s">
        <v>70</v>
      </c>
      <c r="E52" s="156"/>
      <c r="F52" s="167"/>
      <c r="G52" s="159">
        <f>ROUND((SUM(L49:L51))/1,2)</f>
        <v>0</v>
      </c>
      <c r="H52" s="159">
        <f>ROUND((SUM(M49:M51))/1,2)</f>
        <v>0</v>
      </c>
      <c r="I52" s="159">
        <f>ROUND((SUM(I49:I51))/1,2)</f>
        <v>0</v>
      </c>
      <c r="J52" s="156"/>
      <c r="K52" s="156"/>
      <c r="L52" s="156">
        <f>ROUND((SUM(L49:L51))/1,2)</f>
        <v>0</v>
      </c>
      <c r="M52" s="156">
        <f>ROUND((SUM(M49:M51))/1,2)</f>
        <v>0</v>
      </c>
      <c r="N52" s="156"/>
      <c r="O52" s="156"/>
      <c r="P52" s="174">
        <f>ROUND((SUM(P49:P51))/1,2)</f>
        <v>167.47</v>
      </c>
      <c r="Q52" s="153"/>
      <c r="R52" s="153"/>
      <c r="S52" s="174">
        <f>ROUND((SUM(S49:S51))/1,2)</f>
        <v>0</v>
      </c>
      <c r="T52" s="153"/>
      <c r="U52" s="153"/>
      <c r="V52" s="153"/>
      <c r="W52" s="153"/>
      <c r="X52" s="153"/>
      <c r="Y52" s="153"/>
      <c r="Z52" s="153"/>
    </row>
    <row r="53" spans="1:26" x14ac:dyDescent="0.25">
      <c r="A53" s="1"/>
      <c r="B53" s="1"/>
      <c r="C53" s="1"/>
      <c r="D53" s="1"/>
      <c r="E53" s="1"/>
      <c r="F53" s="163"/>
      <c r="G53" s="149"/>
      <c r="H53" s="149"/>
      <c r="I53" s="149"/>
      <c r="J53" s="1"/>
      <c r="K53" s="1"/>
      <c r="L53" s="1"/>
      <c r="M53" s="1"/>
      <c r="N53" s="1"/>
      <c r="O53" s="1"/>
      <c r="P53" s="1"/>
      <c r="S53" s="1"/>
    </row>
    <row r="54" spans="1:26" x14ac:dyDescent="0.25">
      <c r="A54" s="156"/>
      <c r="B54" s="156"/>
      <c r="C54" s="156"/>
      <c r="D54" s="156" t="s">
        <v>71</v>
      </c>
      <c r="E54" s="156"/>
      <c r="F54" s="167"/>
      <c r="G54" s="157"/>
      <c r="H54" s="157"/>
      <c r="I54" s="157"/>
      <c r="J54" s="156"/>
      <c r="K54" s="156"/>
      <c r="L54" s="156"/>
      <c r="M54" s="156"/>
      <c r="N54" s="156"/>
      <c r="O54" s="156"/>
      <c r="P54" s="156"/>
      <c r="Q54" s="153"/>
      <c r="R54" s="153"/>
      <c r="S54" s="156"/>
      <c r="T54" s="153"/>
      <c r="U54" s="153"/>
      <c r="V54" s="153"/>
      <c r="W54" s="153"/>
      <c r="X54" s="153"/>
      <c r="Y54" s="153"/>
      <c r="Z54" s="153"/>
    </row>
    <row r="55" spans="1:26" ht="24.95" customHeight="1" x14ac:dyDescent="0.25">
      <c r="A55" s="171"/>
      <c r="B55" s="168" t="s">
        <v>105</v>
      </c>
      <c r="C55" s="172" t="s">
        <v>181</v>
      </c>
      <c r="D55" s="168" t="s">
        <v>182</v>
      </c>
      <c r="E55" s="168" t="s">
        <v>89</v>
      </c>
      <c r="F55" s="169">
        <v>43.15</v>
      </c>
      <c r="G55" s="170">
        <v>0</v>
      </c>
      <c r="H55" s="170"/>
      <c r="I55" s="170">
        <f>ROUND(F55*(G55+H55),2)</f>
        <v>0</v>
      </c>
      <c r="J55" s="168">
        <f>ROUND(F55*(N55),2)</f>
        <v>0</v>
      </c>
      <c r="K55" s="1">
        <f>ROUND(F55*(O55),2)</f>
        <v>0</v>
      </c>
      <c r="L55" s="1">
        <f>ROUND(F55*(G55),2)</f>
        <v>0</v>
      </c>
      <c r="M55" s="1">
        <f>ROUND(F55*(H55),2)</f>
        <v>0</v>
      </c>
      <c r="N55" s="1">
        <v>0</v>
      </c>
      <c r="O55" s="1"/>
      <c r="P55" s="167">
        <f>ROUND(F55*(R55),3)</f>
        <v>95.495999999999995</v>
      </c>
      <c r="Q55" s="173"/>
      <c r="R55" s="173">
        <v>2.2131099999999999</v>
      </c>
      <c r="S55" s="167"/>
      <c r="Z55">
        <v>0</v>
      </c>
    </row>
    <row r="56" spans="1:26" ht="24.95" customHeight="1" x14ac:dyDescent="0.25">
      <c r="A56" s="171"/>
      <c r="B56" s="168" t="s">
        <v>105</v>
      </c>
      <c r="C56" s="172" t="s">
        <v>183</v>
      </c>
      <c r="D56" s="168" t="s">
        <v>184</v>
      </c>
      <c r="E56" s="168" t="s">
        <v>89</v>
      </c>
      <c r="F56" s="169">
        <v>43.15</v>
      </c>
      <c r="G56" s="170">
        <v>0</v>
      </c>
      <c r="H56" s="170"/>
      <c r="I56" s="170">
        <f>ROUND(F56*(G56+H56),2)</f>
        <v>0</v>
      </c>
      <c r="J56" s="168">
        <f>ROUND(F56*(N56),2)</f>
        <v>0</v>
      </c>
      <c r="K56" s="1">
        <f>ROUND(F56*(O56),2)</f>
        <v>0</v>
      </c>
      <c r="L56" s="1">
        <f>ROUND(F56*(G56),2)</f>
        <v>0</v>
      </c>
      <c r="M56" s="1">
        <f>ROUND(F56*(H56),2)</f>
        <v>0</v>
      </c>
      <c r="N56" s="1">
        <v>0</v>
      </c>
      <c r="O56" s="1"/>
      <c r="P56" s="167"/>
      <c r="Q56" s="173"/>
      <c r="R56" s="173"/>
      <c r="S56" s="167"/>
      <c r="Z56">
        <v>0</v>
      </c>
    </row>
    <row r="57" spans="1:26" ht="24.95" customHeight="1" x14ac:dyDescent="0.25">
      <c r="A57" s="171"/>
      <c r="B57" s="168" t="s">
        <v>105</v>
      </c>
      <c r="C57" s="172" t="s">
        <v>185</v>
      </c>
      <c r="D57" s="168" t="s">
        <v>186</v>
      </c>
      <c r="E57" s="168" t="s">
        <v>89</v>
      </c>
      <c r="F57" s="169">
        <v>43.15</v>
      </c>
      <c r="G57" s="170">
        <v>0</v>
      </c>
      <c r="H57" s="170"/>
      <c r="I57" s="170">
        <f>ROUND(F57*(G57+H57),2)</f>
        <v>0</v>
      </c>
      <c r="J57" s="168">
        <f>ROUND(F57*(N57),2)</f>
        <v>0</v>
      </c>
      <c r="K57" s="1">
        <f>ROUND(F57*(O57),2)</f>
        <v>0</v>
      </c>
      <c r="L57" s="1">
        <f>ROUND(F57*(G57),2)</f>
        <v>0</v>
      </c>
      <c r="M57" s="1">
        <f>ROUND(F57*(H57),2)</f>
        <v>0</v>
      </c>
      <c r="N57" s="1">
        <v>0</v>
      </c>
      <c r="O57" s="1"/>
      <c r="P57" s="167"/>
      <c r="Q57" s="173"/>
      <c r="R57" s="173"/>
      <c r="S57" s="167"/>
      <c r="Z57">
        <v>0</v>
      </c>
    </row>
    <row r="58" spans="1:26" ht="24.95" customHeight="1" x14ac:dyDescent="0.25">
      <c r="A58" s="171"/>
      <c r="B58" s="168" t="s">
        <v>105</v>
      </c>
      <c r="C58" s="172" t="s">
        <v>187</v>
      </c>
      <c r="D58" s="168" t="s">
        <v>188</v>
      </c>
      <c r="E58" s="168" t="s">
        <v>130</v>
      </c>
      <c r="F58" s="169">
        <v>1.0029999999999999</v>
      </c>
      <c r="G58" s="170">
        <v>0</v>
      </c>
      <c r="H58" s="170"/>
      <c r="I58" s="170">
        <f>ROUND(F58*(G58+H58),2)</f>
        <v>0</v>
      </c>
      <c r="J58" s="168">
        <f>ROUND(F58*(N58),2)</f>
        <v>0</v>
      </c>
      <c r="K58" s="1">
        <f>ROUND(F58*(O58),2)</f>
        <v>0</v>
      </c>
      <c r="L58" s="1">
        <f>ROUND(F58*(G58),2)</f>
        <v>0</v>
      </c>
      <c r="M58" s="1">
        <f>ROUND(F58*(H58),2)</f>
        <v>0</v>
      </c>
      <c r="N58" s="1">
        <v>0</v>
      </c>
      <c r="O58" s="1"/>
      <c r="P58" s="167">
        <f>ROUND(F58*(R58),3)</f>
        <v>1.2070000000000001</v>
      </c>
      <c r="Q58" s="173"/>
      <c r="R58" s="173">
        <v>1.20296</v>
      </c>
      <c r="S58" s="167"/>
      <c r="Z58">
        <v>0</v>
      </c>
    </row>
    <row r="59" spans="1:26" ht="24.95" customHeight="1" x14ac:dyDescent="0.25">
      <c r="A59" s="171"/>
      <c r="B59" s="168" t="s">
        <v>105</v>
      </c>
      <c r="C59" s="172" t="s">
        <v>118</v>
      </c>
      <c r="D59" s="168" t="s">
        <v>189</v>
      </c>
      <c r="E59" s="168" t="s">
        <v>89</v>
      </c>
      <c r="F59" s="169">
        <v>1.31</v>
      </c>
      <c r="G59" s="170">
        <v>0</v>
      </c>
      <c r="H59" s="170"/>
      <c r="I59" s="170">
        <f>ROUND(F59*(G59+H59),2)</f>
        <v>0</v>
      </c>
      <c r="J59" s="168">
        <f>ROUND(F59*(N59),2)</f>
        <v>0</v>
      </c>
      <c r="K59" s="1">
        <f>ROUND(F59*(O59),2)</f>
        <v>0</v>
      </c>
      <c r="L59" s="1">
        <f>ROUND(F59*(G59),2)</f>
        <v>0</v>
      </c>
      <c r="M59" s="1">
        <f>ROUND(F59*(H59),2)</f>
        <v>0</v>
      </c>
      <c r="N59" s="1">
        <v>0</v>
      </c>
      <c r="O59" s="1"/>
      <c r="P59" s="167">
        <f>ROUND(F59*(R59),3)</f>
        <v>2.4060000000000001</v>
      </c>
      <c r="Q59" s="173"/>
      <c r="R59" s="173">
        <v>1.837</v>
      </c>
      <c r="S59" s="167"/>
      <c r="Z59">
        <v>0</v>
      </c>
    </row>
    <row r="60" spans="1:26" x14ac:dyDescent="0.25">
      <c r="A60" s="156"/>
      <c r="B60" s="156"/>
      <c r="C60" s="156"/>
      <c r="D60" s="156" t="s">
        <v>71</v>
      </c>
      <c r="E60" s="156"/>
      <c r="F60" s="167"/>
      <c r="G60" s="159">
        <f>ROUND((SUM(L54:L59))/1,2)</f>
        <v>0</v>
      </c>
      <c r="H60" s="159">
        <f>ROUND((SUM(M54:M59))/1,2)</f>
        <v>0</v>
      </c>
      <c r="I60" s="159">
        <f>ROUND((SUM(I54:I59))/1,2)</f>
        <v>0</v>
      </c>
      <c r="J60" s="156"/>
      <c r="K60" s="156"/>
      <c r="L60" s="156">
        <f>ROUND((SUM(L54:L59))/1,2)</f>
        <v>0</v>
      </c>
      <c r="M60" s="156">
        <f>ROUND((SUM(M54:M59))/1,2)</f>
        <v>0</v>
      </c>
      <c r="N60" s="156"/>
      <c r="O60" s="156"/>
      <c r="P60" s="174">
        <f>ROUND((SUM(P54:P59))/1,2)</f>
        <v>99.11</v>
      </c>
      <c r="Q60" s="153"/>
      <c r="R60" s="153"/>
      <c r="S60" s="174">
        <f>ROUND((SUM(S54:S59))/1,2)</f>
        <v>0</v>
      </c>
      <c r="T60" s="153"/>
      <c r="U60" s="153"/>
      <c r="V60" s="153"/>
      <c r="W60" s="153"/>
      <c r="X60" s="153"/>
      <c r="Y60" s="153"/>
      <c r="Z60" s="153"/>
    </row>
    <row r="61" spans="1:26" x14ac:dyDescent="0.25">
      <c r="A61" s="1"/>
      <c r="B61" s="1"/>
      <c r="C61" s="1"/>
      <c r="D61" s="1"/>
      <c r="E61" s="1"/>
      <c r="F61" s="163"/>
      <c r="G61" s="149"/>
      <c r="H61" s="149"/>
      <c r="I61" s="149"/>
      <c r="J61" s="1"/>
      <c r="K61" s="1"/>
      <c r="L61" s="1"/>
      <c r="M61" s="1"/>
      <c r="N61" s="1"/>
      <c r="O61" s="1"/>
      <c r="P61" s="1"/>
      <c r="S61" s="1"/>
    </row>
    <row r="62" spans="1:26" x14ac:dyDescent="0.25">
      <c r="A62" s="156"/>
      <c r="B62" s="156"/>
      <c r="C62" s="156"/>
      <c r="D62" s="156" t="s">
        <v>72</v>
      </c>
      <c r="E62" s="156"/>
      <c r="F62" s="167"/>
      <c r="G62" s="157"/>
      <c r="H62" s="157"/>
      <c r="I62" s="157"/>
      <c r="J62" s="156"/>
      <c r="K62" s="156"/>
      <c r="L62" s="156"/>
      <c r="M62" s="156"/>
      <c r="N62" s="156"/>
      <c r="O62" s="156"/>
      <c r="P62" s="156"/>
      <c r="Q62" s="153"/>
      <c r="R62" s="153"/>
      <c r="S62" s="156"/>
      <c r="T62" s="153"/>
      <c r="U62" s="153"/>
      <c r="V62" s="153"/>
      <c r="W62" s="153"/>
      <c r="X62" s="153"/>
      <c r="Y62" s="153"/>
      <c r="Z62" s="153"/>
    </row>
    <row r="63" spans="1:26" ht="24.95" customHeight="1" x14ac:dyDescent="0.25">
      <c r="A63" s="171"/>
      <c r="B63" s="168" t="s">
        <v>120</v>
      </c>
      <c r="C63" s="172" t="s">
        <v>121</v>
      </c>
      <c r="D63" s="168" t="s">
        <v>122</v>
      </c>
      <c r="E63" s="168" t="s">
        <v>123</v>
      </c>
      <c r="F63" s="169">
        <v>1</v>
      </c>
      <c r="G63" s="170">
        <v>0</v>
      </c>
      <c r="H63" s="170"/>
      <c r="I63" s="170">
        <f>ROUND(F63*(G63+H63),2)</f>
        <v>0</v>
      </c>
      <c r="J63" s="168">
        <f>ROUND(F63*(N63),2)</f>
        <v>0</v>
      </c>
      <c r="K63" s="1">
        <f>ROUND(F63*(O63),2)</f>
        <v>0</v>
      </c>
      <c r="L63" s="1">
        <f>ROUND(F63*(G63),2)</f>
        <v>0</v>
      </c>
      <c r="M63" s="1">
        <f>ROUND(F63*(H63),2)</f>
        <v>0</v>
      </c>
      <c r="N63" s="1">
        <v>0</v>
      </c>
      <c r="O63" s="1"/>
      <c r="P63" s="167">
        <f>ROUND(F63*(R63),3)</f>
        <v>0.34100000000000003</v>
      </c>
      <c r="Q63" s="173"/>
      <c r="R63" s="173">
        <v>0.34089999999999998</v>
      </c>
      <c r="S63" s="167"/>
      <c r="Z63">
        <v>0</v>
      </c>
    </row>
    <row r="64" spans="1:26" ht="24.95" customHeight="1" x14ac:dyDescent="0.25">
      <c r="A64" s="171"/>
      <c r="B64" s="168" t="s">
        <v>124</v>
      </c>
      <c r="C64" s="172" t="s">
        <v>125</v>
      </c>
      <c r="D64" s="168" t="s">
        <v>126</v>
      </c>
      <c r="E64" s="168" t="s">
        <v>127</v>
      </c>
      <c r="F64" s="169">
        <v>1</v>
      </c>
      <c r="G64" s="170"/>
      <c r="H64" s="170">
        <v>0</v>
      </c>
      <c r="I64" s="170">
        <f>ROUND(F64*(G64+H64),2)</f>
        <v>0</v>
      </c>
      <c r="J64" s="168">
        <f>ROUND(F64*(N64),2)</f>
        <v>0</v>
      </c>
      <c r="K64" s="1">
        <f>ROUND(F64*(O64),2)</f>
        <v>0</v>
      </c>
      <c r="L64" s="1">
        <f>ROUND(F64*(G64),2)</f>
        <v>0</v>
      </c>
      <c r="M64" s="1">
        <f>ROUND(F64*(H64),2)</f>
        <v>0</v>
      </c>
      <c r="N64" s="1">
        <v>0</v>
      </c>
      <c r="O64" s="1"/>
      <c r="P64" s="167">
        <f>ROUND(F64*(R64),3)</f>
        <v>1E-3</v>
      </c>
      <c r="Q64" s="173"/>
      <c r="R64" s="173">
        <v>1E-3</v>
      </c>
      <c r="S64" s="167"/>
      <c r="Z64">
        <v>0</v>
      </c>
    </row>
    <row r="65" spans="1:26" x14ac:dyDescent="0.25">
      <c r="A65" s="156"/>
      <c r="B65" s="156"/>
      <c r="C65" s="156"/>
      <c r="D65" s="156" t="s">
        <v>72</v>
      </c>
      <c r="E65" s="156"/>
      <c r="F65" s="167"/>
      <c r="G65" s="159">
        <f>ROUND((SUM(L62:L64))/1,2)</f>
        <v>0</v>
      </c>
      <c r="H65" s="159">
        <f>ROUND((SUM(M62:M64))/1,2)</f>
        <v>0</v>
      </c>
      <c r="I65" s="159">
        <f>ROUND((SUM(I62:I64))/1,2)</f>
        <v>0</v>
      </c>
      <c r="J65" s="156"/>
      <c r="K65" s="156"/>
      <c r="L65" s="156">
        <f>ROUND((SUM(L62:L64))/1,2)</f>
        <v>0</v>
      </c>
      <c r="M65" s="156">
        <f>ROUND((SUM(M62:M64))/1,2)</f>
        <v>0</v>
      </c>
      <c r="N65" s="156"/>
      <c r="O65" s="156"/>
      <c r="P65" s="174">
        <f>ROUND((SUM(P62:P64))/1,2)</f>
        <v>0.34</v>
      </c>
      <c r="Q65" s="153"/>
      <c r="R65" s="153"/>
      <c r="S65" s="174">
        <f>ROUND((SUM(S62:S64))/1,2)</f>
        <v>0</v>
      </c>
      <c r="T65" s="153"/>
      <c r="U65" s="153"/>
      <c r="V65" s="153"/>
      <c r="W65" s="153"/>
      <c r="X65" s="153"/>
      <c r="Y65" s="153"/>
      <c r="Z65" s="153"/>
    </row>
    <row r="66" spans="1:26" x14ac:dyDescent="0.25">
      <c r="A66" s="1"/>
      <c r="B66" s="1"/>
      <c r="C66" s="1"/>
      <c r="D66" s="1"/>
      <c r="E66" s="1"/>
      <c r="F66" s="163"/>
      <c r="G66" s="149"/>
      <c r="H66" s="149"/>
      <c r="I66" s="149"/>
      <c r="J66" s="1"/>
      <c r="K66" s="1"/>
      <c r="L66" s="1"/>
      <c r="M66" s="1"/>
      <c r="N66" s="1"/>
      <c r="O66" s="1"/>
      <c r="P66" s="1"/>
      <c r="S66" s="1"/>
    </row>
    <row r="67" spans="1:26" x14ac:dyDescent="0.25">
      <c r="A67" s="156"/>
      <c r="B67" s="156"/>
      <c r="C67" s="156"/>
      <c r="D67" s="156" t="s">
        <v>137</v>
      </c>
      <c r="E67" s="156"/>
      <c r="F67" s="167"/>
      <c r="G67" s="157"/>
      <c r="H67" s="157"/>
      <c r="I67" s="157"/>
      <c r="J67" s="156"/>
      <c r="K67" s="156"/>
      <c r="L67" s="156"/>
      <c r="M67" s="156"/>
      <c r="N67" s="156"/>
      <c r="O67" s="156"/>
      <c r="P67" s="156"/>
      <c r="Q67" s="153"/>
      <c r="R67" s="153"/>
      <c r="S67" s="156"/>
      <c r="T67" s="153"/>
      <c r="U67" s="153"/>
      <c r="V67" s="153"/>
      <c r="W67" s="153"/>
      <c r="X67" s="153"/>
      <c r="Y67" s="153"/>
      <c r="Z67" s="153"/>
    </row>
    <row r="68" spans="1:26" ht="24.95" customHeight="1" x14ac:dyDescent="0.25">
      <c r="A68" s="171"/>
      <c r="B68" s="168" t="s">
        <v>112</v>
      </c>
      <c r="C68" s="172" t="s">
        <v>190</v>
      </c>
      <c r="D68" s="168" t="s">
        <v>191</v>
      </c>
      <c r="E68" s="168" t="s">
        <v>115</v>
      </c>
      <c r="F68" s="169">
        <v>14.6</v>
      </c>
      <c r="G68" s="170">
        <v>0</v>
      </c>
      <c r="H68" s="170"/>
      <c r="I68" s="170">
        <f>ROUND(F68*(G68+H68),2)</f>
        <v>0</v>
      </c>
      <c r="J68" s="168">
        <f>ROUND(F68*(N68),2)</f>
        <v>0</v>
      </c>
      <c r="K68" s="1">
        <f>ROUND(F68*(O68),2)</f>
        <v>0</v>
      </c>
      <c r="L68" s="1">
        <f>ROUND(F68*(G68),2)</f>
        <v>0</v>
      </c>
      <c r="M68" s="1">
        <f>ROUND(F68*(H68),2)</f>
        <v>0</v>
      </c>
      <c r="N68" s="1">
        <v>0</v>
      </c>
      <c r="O68" s="1"/>
      <c r="P68" s="167">
        <f>ROUND(F68*(R68),3)</f>
        <v>1.8380000000000001</v>
      </c>
      <c r="Q68" s="173"/>
      <c r="R68" s="173">
        <v>0.12586</v>
      </c>
      <c r="S68" s="167"/>
      <c r="Z68">
        <v>0</v>
      </c>
    </row>
    <row r="69" spans="1:26" ht="24.95" customHeight="1" x14ac:dyDescent="0.25">
      <c r="A69" s="171"/>
      <c r="B69" s="168" t="s">
        <v>112</v>
      </c>
      <c r="C69" s="172" t="s">
        <v>192</v>
      </c>
      <c r="D69" s="168" t="s">
        <v>193</v>
      </c>
      <c r="E69" s="168" t="s">
        <v>89</v>
      </c>
      <c r="F69" s="169">
        <v>1.31</v>
      </c>
      <c r="G69" s="170">
        <v>0</v>
      </c>
      <c r="H69" s="170"/>
      <c r="I69" s="170">
        <f>ROUND(F69*(G69+H69),2)</f>
        <v>0</v>
      </c>
      <c r="J69" s="168">
        <f>ROUND(F69*(N69),2)</f>
        <v>0</v>
      </c>
      <c r="K69" s="1">
        <f>ROUND(F69*(O69),2)</f>
        <v>0</v>
      </c>
      <c r="L69" s="1">
        <f>ROUND(F69*(G69),2)</f>
        <v>0</v>
      </c>
      <c r="M69" s="1">
        <f>ROUND(F69*(H69),2)</f>
        <v>0</v>
      </c>
      <c r="N69" s="1">
        <v>0</v>
      </c>
      <c r="O69" s="1"/>
      <c r="P69" s="167">
        <f>ROUND(F69*(R69),3)</f>
        <v>2.883</v>
      </c>
      <c r="Q69" s="173"/>
      <c r="R69" s="173">
        <v>2.2010900000000002</v>
      </c>
      <c r="S69" s="167"/>
      <c r="Z69">
        <v>0</v>
      </c>
    </row>
    <row r="70" spans="1:26" ht="24.95" customHeight="1" x14ac:dyDescent="0.25">
      <c r="A70" s="171"/>
      <c r="B70" s="168" t="s">
        <v>131</v>
      </c>
      <c r="C70" s="172" t="s">
        <v>194</v>
      </c>
      <c r="D70" s="168" t="s">
        <v>195</v>
      </c>
      <c r="E70" s="168" t="s">
        <v>196</v>
      </c>
      <c r="F70" s="169">
        <v>1</v>
      </c>
      <c r="G70" s="170"/>
      <c r="H70" s="170">
        <v>0</v>
      </c>
      <c r="I70" s="170">
        <f>ROUND(F70*(G70+H70),2)</f>
        <v>0</v>
      </c>
      <c r="J70" s="168">
        <f>ROUND(F70*(N70),2)</f>
        <v>0</v>
      </c>
      <c r="K70" s="1">
        <f>ROUND(F70*(O70),2)</f>
        <v>0</v>
      </c>
      <c r="L70" s="1">
        <f>ROUND(F70*(G70),2)</f>
        <v>0</v>
      </c>
      <c r="M70" s="1">
        <f>ROUND(F70*(H70),2)</f>
        <v>0</v>
      </c>
      <c r="N70" s="1">
        <v>0</v>
      </c>
      <c r="O70" s="1"/>
      <c r="P70" s="167"/>
      <c r="Q70" s="173"/>
      <c r="R70" s="173"/>
      <c r="S70" s="167"/>
      <c r="Z70">
        <v>0</v>
      </c>
    </row>
    <row r="71" spans="1:26" ht="24.95" customHeight="1" x14ac:dyDescent="0.25">
      <c r="A71" s="171"/>
      <c r="B71" s="168" t="s">
        <v>124</v>
      </c>
      <c r="C71" s="172" t="s">
        <v>197</v>
      </c>
      <c r="D71" s="168" t="s">
        <v>198</v>
      </c>
      <c r="E71" s="168" t="s">
        <v>123</v>
      </c>
      <c r="F71" s="169">
        <v>15</v>
      </c>
      <c r="G71" s="170"/>
      <c r="H71" s="170">
        <v>0</v>
      </c>
      <c r="I71" s="170">
        <f>ROUND(F71*(G71+H71),2)</f>
        <v>0</v>
      </c>
      <c r="J71" s="168">
        <f>ROUND(F71*(N71),2)</f>
        <v>0</v>
      </c>
      <c r="K71" s="1">
        <f>ROUND(F71*(O71),2)</f>
        <v>0</v>
      </c>
      <c r="L71" s="1">
        <f>ROUND(F71*(G71),2)</f>
        <v>0</v>
      </c>
      <c r="M71" s="1">
        <f>ROUND(F71*(H71),2)</f>
        <v>0</v>
      </c>
      <c r="N71" s="1">
        <v>0</v>
      </c>
      <c r="O71" s="1"/>
      <c r="P71" s="167">
        <f>ROUND(F71*(R71),3)</f>
        <v>0.45</v>
      </c>
      <c r="Q71" s="173"/>
      <c r="R71" s="173">
        <v>0.03</v>
      </c>
      <c r="S71" s="167"/>
      <c r="Z71">
        <v>0</v>
      </c>
    </row>
    <row r="72" spans="1:26" x14ac:dyDescent="0.25">
      <c r="A72" s="156"/>
      <c r="B72" s="156"/>
      <c r="C72" s="156"/>
      <c r="D72" s="156" t="s">
        <v>137</v>
      </c>
      <c r="E72" s="156"/>
      <c r="F72" s="167"/>
      <c r="G72" s="159">
        <f>ROUND((SUM(L67:L71))/1,2)</f>
        <v>0</v>
      </c>
      <c r="H72" s="159">
        <f>ROUND((SUM(M67:M71))/1,2)</f>
        <v>0</v>
      </c>
      <c r="I72" s="159">
        <f>ROUND((SUM(I67:I71))/1,2)</f>
        <v>0</v>
      </c>
      <c r="J72" s="156"/>
      <c r="K72" s="156"/>
      <c r="L72" s="156">
        <f>ROUND((SUM(L67:L71))/1,2)</f>
        <v>0</v>
      </c>
      <c r="M72" s="156">
        <f>ROUND((SUM(M67:M71))/1,2)</f>
        <v>0</v>
      </c>
      <c r="N72" s="156"/>
      <c r="O72" s="156"/>
      <c r="P72" s="174">
        <f>ROUND((SUM(P67:P71))/1,2)</f>
        <v>5.17</v>
      </c>
      <c r="Q72" s="153"/>
      <c r="R72" s="153"/>
      <c r="S72" s="174">
        <f>ROUND((SUM(S67:S71))/1,2)</f>
        <v>0</v>
      </c>
      <c r="T72" s="153"/>
      <c r="U72" s="153"/>
      <c r="V72" s="153"/>
      <c r="W72" s="153"/>
      <c r="X72" s="153"/>
      <c r="Y72" s="153"/>
      <c r="Z72" s="153"/>
    </row>
    <row r="73" spans="1:26" x14ac:dyDescent="0.25">
      <c r="A73" s="1"/>
      <c r="B73" s="1"/>
      <c r="C73" s="1"/>
      <c r="D73" s="1"/>
      <c r="E73" s="1"/>
      <c r="F73" s="163"/>
      <c r="G73" s="149"/>
      <c r="H73" s="149"/>
      <c r="I73" s="149"/>
      <c r="J73" s="1"/>
      <c r="K73" s="1"/>
      <c r="L73" s="1"/>
      <c r="M73" s="1"/>
      <c r="N73" s="1"/>
      <c r="O73" s="1"/>
      <c r="P73" s="1"/>
      <c r="S73" s="1"/>
    </row>
    <row r="74" spans="1:26" x14ac:dyDescent="0.25">
      <c r="A74" s="156"/>
      <c r="B74" s="156"/>
      <c r="C74" s="156"/>
      <c r="D74" s="156" t="s">
        <v>73</v>
      </c>
      <c r="E74" s="156"/>
      <c r="F74" s="167"/>
      <c r="G74" s="157"/>
      <c r="H74" s="157"/>
      <c r="I74" s="157"/>
      <c r="J74" s="156"/>
      <c r="K74" s="156"/>
      <c r="L74" s="156"/>
      <c r="M74" s="156"/>
      <c r="N74" s="156"/>
      <c r="O74" s="156"/>
      <c r="P74" s="156"/>
      <c r="Q74" s="153"/>
      <c r="R74" s="153"/>
      <c r="S74" s="156"/>
      <c r="T74" s="153"/>
      <c r="U74" s="153"/>
      <c r="V74" s="153"/>
      <c r="W74" s="153"/>
      <c r="X74" s="153"/>
      <c r="Y74" s="153"/>
      <c r="Z74" s="153"/>
    </row>
    <row r="75" spans="1:26" ht="24.95" customHeight="1" x14ac:dyDescent="0.25">
      <c r="A75" s="171"/>
      <c r="B75" s="168" t="s">
        <v>199</v>
      </c>
      <c r="C75" s="172" t="s">
        <v>200</v>
      </c>
      <c r="D75" s="168" t="s">
        <v>201</v>
      </c>
      <c r="E75" s="168" t="s">
        <v>130</v>
      </c>
      <c r="F75" s="169">
        <v>329.66969315000006</v>
      </c>
      <c r="G75" s="170">
        <v>0</v>
      </c>
      <c r="H75" s="170"/>
      <c r="I75" s="170">
        <f>ROUND(F75*(G75+H75),2)</f>
        <v>0</v>
      </c>
      <c r="J75" s="168">
        <f>ROUND(F75*(N75),2)</f>
        <v>0</v>
      </c>
      <c r="K75" s="1">
        <f>ROUND(F75*(O75),2)</f>
        <v>0</v>
      </c>
      <c r="L75" s="1">
        <f>ROUND(F75*(G75),2)</f>
        <v>0</v>
      </c>
      <c r="M75" s="1">
        <f>ROUND(F75*(H75),2)</f>
        <v>0</v>
      </c>
      <c r="N75" s="1">
        <v>0</v>
      </c>
      <c r="O75" s="1"/>
      <c r="P75" s="167"/>
      <c r="Q75" s="173"/>
      <c r="R75" s="173"/>
      <c r="S75" s="167"/>
      <c r="Z75">
        <v>0</v>
      </c>
    </row>
    <row r="76" spans="1:26" x14ac:dyDescent="0.25">
      <c r="A76" s="156"/>
      <c r="B76" s="156"/>
      <c r="C76" s="156"/>
      <c r="D76" s="156" t="s">
        <v>73</v>
      </c>
      <c r="E76" s="156"/>
      <c r="F76" s="167"/>
      <c r="G76" s="159">
        <f>ROUND((SUM(L74:L75))/1,2)</f>
        <v>0</v>
      </c>
      <c r="H76" s="159">
        <f>ROUND((SUM(M74:M75))/1,2)</f>
        <v>0</v>
      </c>
      <c r="I76" s="159">
        <f>ROUND((SUM(I74:I75))/1,2)</f>
        <v>0</v>
      </c>
      <c r="J76" s="156"/>
      <c r="K76" s="156"/>
      <c r="L76" s="156">
        <f>ROUND((SUM(L74:L75))/1,2)</f>
        <v>0</v>
      </c>
      <c r="M76" s="156">
        <f>ROUND((SUM(M74:M75))/1,2)</f>
        <v>0</v>
      </c>
      <c r="N76" s="156"/>
      <c r="O76" s="156"/>
      <c r="P76" s="174">
        <f>ROUND((SUM(P74:P75))/1,2)</f>
        <v>0</v>
      </c>
      <c r="Q76" s="153"/>
      <c r="R76" s="153"/>
      <c r="S76" s="174">
        <f>ROUND((SUM(S74:S75))/1,2)</f>
        <v>0</v>
      </c>
      <c r="T76" s="153"/>
      <c r="U76" s="153"/>
      <c r="V76" s="153"/>
      <c r="W76" s="153"/>
      <c r="X76" s="153"/>
      <c r="Y76" s="153"/>
      <c r="Z76" s="153"/>
    </row>
    <row r="77" spans="1:26" x14ac:dyDescent="0.25">
      <c r="A77" s="1"/>
      <c r="B77" s="1"/>
      <c r="C77" s="1"/>
      <c r="D77" s="1"/>
      <c r="E77" s="1"/>
      <c r="F77" s="163"/>
      <c r="G77" s="149"/>
      <c r="H77" s="149"/>
      <c r="I77" s="149"/>
      <c r="J77" s="1"/>
      <c r="K77" s="1"/>
      <c r="L77" s="1"/>
      <c r="M77" s="1"/>
      <c r="N77" s="1"/>
      <c r="O77" s="1"/>
      <c r="P77" s="1"/>
      <c r="S77" s="1"/>
    </row>
    <row r="78" spans="1:26" x14ac:dyDescent="0.25">
      <c r="A78" s="156"/>
      <c r="B78" s="156"/>
      <c r="C78" s="156"/>
      <c r="D78" s="2" t="s">
        <v>67</v>
      </c>
      <c r="E78" s="156"/>
      <c r="F78" s="167"/>
      <c r="G78" s="159">
        <f>ROUND((SUM(L9:L77))/2,2)</f>
        <v>0</v>
      </c>
      <c r="H78" s="159">
        <f>ROUND((SUM(M9:M77))/2,2)</f>
        <v>0</v>
      </c>
      <c r="I78" s="159">
        <f>ROUND((SUM(I9:I77))/2,2)</f>
        <v>0</v>
      </c>
      <c r="J78" s="157"/>
      <c r="K78" s="156"/>
      <c r="L78" s="157">
        <f>ROUND((SUM(L9:L77))/2,2)</f>
        <v>0</v>
      </c>
      <c r="M78" s="157">
        <f>ROUND((SUM(M9:M77))/2,2)</f>
        <v>0</v>
      </c>
      <c r="N78" s="156"/>
      <c r="O78" s="156"/>
      <c r="P78" s="174">
        <f>ROUND((SUM(P9:P77))/2,2)</f>
        <v>329.67</v>
      </c>
      <c r="S78" s="174">
        <f>ROUND((SUM(S9:S77))/2,2)</f>
        <v>0</v>
      </c>
    </row>
    <row r="79" spans="1:26" x14ac:dyDescent="0.25">
      <c r="A79" s="1"/>
      <c r="B79" s="1"/>
      <c r="C79" s="1"/>
      <c r="D79" s="1"/>
      <c r="E79" s="1"/>
      <c r="F79" s="163"/>
      <c r="G79" s="149"/>
      <c r="H79" s="149"/>
      <c r="I79" s="149"/>
      <c r="J79" s="1"/>
      <c r="K79" s="1"/>
      <c r="L79" s="1"/>
      <c r="M79" s="1"/>
      <c r="N79" s="1"/>
      <c r="O79" s="1"/>
      <c r="P79" s="1"/>
      <c r="S79" s="1"/>
    </row>
    <row r="80" spans="1:26" x14ac:dyDescent="0.25">
      <c r="A80" s="156"/>
      <c r="B80" s="156"/>
      <c r="C80" s="156"/>
      <c r="D80" s="2" t="s">
        <v>74</v>
      </c>
      <c r="E80" s="156"/>
      <c r="F80" s="167"/>
      <c r="G80" s="157"/>
      <c r="H80" s="157"/>
      <c r="I80" s="157"/>
      <c r="J80" s="156"/>
      <c r="K80" s="156"/>
      <c r="L80" s="156"/>
      <c r="M80" s="156"/>
      <c r="N80" s="156"/>
      <c r="O80" s="156"/>
      <c r="P80" s="156"/>
      <c r="Q80" s="153"/>
      <c r="R80" s="153"/>
      <c r="S80" s="156"/>
      <c r="T80" s="153"/>
      <c r="U80" s="153"/>
      <c r="V80" s="153"/>
      <c r="W80" s="153"/>
      <c r="X80" s="153"/>
      <c r="Y80" s="153"/>
      <c r="Z80" s="153"/>
    </row>
    <row r="81" spans="1:26" x14ac:dyDescent="0.25">
      <c r="A81" s="156"/>
      <c r="B81" s="156"/>
      <c r="C81" s="156"/>
      <c r="D81" s="156" t="s">
        <v>138</v>
      </c>
      <c r="E81" s="156"/>
      <c r="F81" s="167"/>
      <c r="G81" s="157"/>
      <c r="H81" s="157"/>
      <c r="I81" s="157"/>
      <c r="J81" s="156"/>
      <c r="K81" s="156"/>
      <c r="L81" s="156"/>
      <c r="M81" s="156"/>
      <c r="N81" s="156"/>
      <c r="O81" s="156"/>
      <c r="P81" s="156"/>
      <c r="Q81" s="153"/>
      <c r="R81" s="153"/>
      <c r="S81" s="156"/>
      <c r="T81" s="153"/>
      <c r="U81" s="153"/>
      <c r="V81" s="153"/>
      <c r="W81" s="153"/>
      <c r="X81" s="153"/>
      <c r="Y81" s="153"/>
      <c r="Z81" s="153"/>
    </row>
    <row r="82" spans="1:26" ht="24.95" customHeight="1" x14ac:dyDescent="0.25">
      <c r="A82" s="171"/>
      <c r="B82" s="168" t="s">
        <v>202</v>
      </c>
      <c r="C82" s="172" t="s">
        <v>203</v>
      </c>
      <c r="D82" s="168" t="s">
        <v>204</v>
      </c>
      <c r="E82" s="168" t="s">
        <v>100</v>
      </c>
      <c r="F82" s="169">
        <v>300</v>
      </c>
      <c r="G82" s="170">
        <v>0</v>
      </c>
      <c r="H82" s="170"/>
      <c r="I82" s="170">
        <f>ROUND(F82*(G82+H82),2)</f>
        <v>0</v>
      </c>
      <c r="J82" s="168">
        <f>ROUND(F82*(N82),2)</f>
        <v>0</v>
      </c>
      <c r="K82" s="1">
        <f>ROUND(F82*(O82),2)</f>
        <v>0</v>
      </c>
      <c r="L82" s="1">
        <f>ROUND(F82*(G82),2)</f>
        <v>0</v>
      </c>
      <c r="M82" s="1">
        <f>ROUND(F82*(H82),2)</f>
        <v>0</v>
      </c>
      <c r="N82" s="1">
        <v>0</v>
      </c>
      <c r="O82" s="1"/>
      <c r="P82" s="167">
        <f>ROUND(F82*(R82),3)</f>
        <v>8.9999999999999993E-3</v>
      </c>
      <c r="Q82" s="173"/>
      <c r="R82" s="173">
        <v>3.0000000000000001E-5</v>
      </c>
      <c r="S82" s="167"/>
      <c r="Z82">
        <v>0</v>
      </c>
    </row>
    <row r="83" spans="1:26" ht="24.95" customHeight="1" x14ac:dyDescent="0.25">
      <c r="A83" s="171"/>
      <c r="B83" s="168" t="s">
        <v>202</v>
      </c>
      <c r="C83" s="172" t="s">
        <v>205</v>
      </c>
      <c r="D83" s="168" t="s">
        <v>206</v>
      </c>
      <c r="E83" s="168" t="s">
        <v>100</v>
      </c>
      <c r="F83" s="169">
        <v>300</v>
      </c>
      <c r="G83" s="170">
        <v>0</v>
      </c>
      <c r="H83" s="170"/>
      <c r="I83" s="170">
        <f>ROUND(F83*(G83+H83),2)</f>
        <v>0</v>
      </c>
      <c r="J83" s="168">
        <f>ROUND(F83*(N83),2)</f>
        <v>0</v>
      </c>
      <c r="K83" s="1">
        <f>ROUND(F83*(O83),2)</f>
        <v>0</v>
      </c>
      <c r="L83" s="1">
        <f>ROUND(F83*(G83),2)</f>
        <v>0</v>
      </c>
      <c r="M83" s="1">
        <f>ROUND(F83*(H83),2)</f>
        <v>0</v>
      </c>
      <c r="N83" s="1">
        <v>0</v>
      </c>
      <c r="O83" s="1"/>
      <c r="P83" s="167"/>
      <c r="Q83" s="173"/>
      <c r="R83" s="173"/>
      <c r="S83" s="167"/>
      <c r="Z83">
        <v>0</v>
      </c>
    </row>
    <row r="84" spans="1:26" ht="24.95" customHeight="1" x14ac:dyDescent="0.25">
      <c r="A84" s="171"/>
      <c r="B84" s="168" t="s">
        <v>202</v>
      </c>
      <c r="C84" s="172" t="s">
        <v>207</v>
      </c>
      <c r="D84" s="168" t="s">
        <v>208</v>
      </c>
      <c r="E84" s="168" t="s">
        <v>100</v>
      </c>
      <c r="F84" s="169">
        <v>300</v>
      </c>
      <c r="G84" s="170">
        <v>0</v>
      </c>
      <c r="H84" s="170"/>
      <c r="I84" s="170">
        <f>ROUND(F84*(G84+H84),2)</f>
        <v>0</v>
      </c>
      <c r="J84" s="168">
        <f>ROUND(F84*(N84),2)</f>
        <v>0</v>
      </c>
      <c r="K84" s="1">
        <f>ROUND(F84*(O84),2)</f>
        <v>0</v>
      </c>
      <c r="L84" s="1">
        <f>ROUND(F84*(G84),2)</f>
        <v>0</v>
      </c>
      <c r="M84" s="1">
        <f>ROUND(F84*(H84),2)</f>
        <v>0</v>
      </c>
      <c r="N84" s="1">
        <v>0</v>
      </c>
      <c r="O84" s="1"/>
      <c r="P84" s="167"/>
      <c r="Q84" s="173"/>
      <c r="R84" s="173"/>
      <c r="S84" s="167"/>
      <c r="Z84">
        <v>0</v>
      </c>
    </row>
    <row r="85" spans="1:26" ht="24.95" customHeight="1" x14ac:dyDescent="0.25">
      <c r="A85" s="171"/>
      <c r="B85" s="168" t="s">
        <v>202</v>
      </c>
      <c r="C85" s="172" t="s">
        <v>209</v>
      </c>
      <c r="D85" s="168" t="s">
        <v>210</v>
      </c>
      <c r="E85" s="168" t="s">
        <v>211</v>
      </c>
      <c r="F85" s="169">
        <v>2.9000000000000004</v>
      </c>
      <c r="G85" s="170">
        <v>0</v>
      </c>
      <c r="H85" s="170"/>
      <c r="I85" s="170">
        <f>ROUND(F85*(G85+H85),2)</f>
        <v>0</v>
      </c>
      <c r="J85" s="168">
        <f>ROUND(F85*(N85),2)</f>
        <v>0</v>
      </c>
      <c r="K85" s="1">
        <f>ROUND(F85*(O85),2)</f>
        <v>0</v>
      </c>
      <c r="L85" s="1">
        <f>ROUND(F85*(G85),2)</f>
        <v>0</v>
      </c>
      <c r="M85" s="1">
        <f>ROUND(F85*(H85),2)</f>
        <v>0</v>
      </c>
      <c r="N85" s="1">
        <v>0</v>
      </c>
      <c r="O85" s="1"/>
      <c r="P85" s="167"/>
      <c r="Q85" s="173"/>
      <c r="R85" s="173"/>
      <c r="S85" s="167"/>
      <c r="Z85">
        <v>0</v>
      </c>
    </row>
    <row r="86" spans="1:26" ht="24.95" customHeight="1" x14ac:dyDescent="0.25">
      <c r="A86" s="171"/>
      <c r="B86" s="168" t="s">
        <v>212</v>
      </c>
      <c r="C86" s="172" t="s">
        <v>213</v>
      </c>
      <c r="D86" s="168" t="s">
        <v>214</v>
      </c>
      <c r="E86" s="168" t="s">
        <v>100</v>
      </c>
      <c r="F86" s="169">
        <v>345</v>
      </c>
      <c r="G86" s="170"/>
      <c r="H86" s="170">
        <v>0</v>
      </c>
      <c r="I86" s="170">
        <f>ROUND(F86*(G86+H86),2)</f>
        <v>0</v>
      </c>
      <c r="J86" s="168">
        <f>ROUND(F86*(N86),2)</f>
        <v>0</v>
      </c>
      <c r="K86" s="1">
        <f>ROUND(F86*(O86),2)</f>
        <v>0</v>
      </c>
      <c r="L86" s="1">
        <f>ROUND(F86*(G86),2)</f>
        <v>0</v>
      </c>
      <c r="M86" s="1">
        <f>ROUND(F86*(H86),2)</f>
        <v>0</v>
      </c>
      <c r="N86" s="1">
        <v>0</v>
      </c>
      <c r="O86" s="1"/>
      <c r="P86" s="167">
        <f>ROUND(F86*(R86),3)</f>
        <v>0.75900000000000001</v>
      </c>
      <c r="Q86" s="173"/>
      <c r="R86" s="173">
        <v>2.2000000000000001E-3</v>
      </c>
      <c r="S86" s="167"/>
      <c r="Z86">
        <v>0</v>
      </c>
    </row>
    <row r="87" spans="1:26" ht="24.95" customHeight="1" x14ac:dyDescent="0.25">
      <c r="A87" s="171"/>
      <c r="B87" s="168" t="s">
        <v>215</v>
      </c>
      <c r="C87" s="172" t="s">
        <v>216</v>
      </c>
      <c r="D87" s="168" t="s">
        <v>217</v>
      </c>
      <c r="E87" s="168" t="s">
        <v>100</v>
      </c>
      <c r="F87" s="169">
        <v>660</v>
      </c>
      <c r="G87" s="170"/>
      <c r="H87" s="170">
        <v>0</v>
      </c>
      <c r="I87" s="170">
        <f>ROUND(F87*(G87+H87),2)</f>
        <v>0</v>
      </c>
      <c r="J87" s="168">
        <f>ROUND(F87*(N87),2)</f>
        <v>0</v>
      </c>
      <c r="K87" s="1">
        <f>ROUND(F87*(O87),2)</f>
        <v>0</v>
      </c>
      <c r="L87" s="1">
        <f>ROUND(F87*(G87),2)</f>
        <v>0</v>
      </c>
      <c r="M87" s="1">
        <f>ROUND(F87*(H87),2)</f>
        <v>0</v>
      </c>
      <c r="N87" s="1">
        <v>0</v>
      </c>
      <c r="O87" s="1"/>
      <c r="P87" s="167">
        <f>ROUND(F87*(R87),3)</f>
        <v>0.26400000000000001</v>
      </c>
      <c r="Q87" s="173"/>
      <c r="R87" s="173">
        <v>4.0000000000000002E-4</v>
      </c>
      <c r="S87" s="167"/>
      <c r="Z87">
        <v>0</v>
      </c>
    </row>
    <row r="88" spans="1:26" x14ac:dyDescent="0.25">
      <c r="A88" s="156"/>
      <c r="B88" s="156"/>
      <c r="C88" s="156"/>
      <c r="D88" s="156" t="s">
        <v>138</v>
      </c>
      <c r="E88" s="156"/>
      <c r="F88" s="167"/>
      <c r="G88" s="159">
        <f>ROUND((SUM(L81:L87))/1,2)</f>
        <v>0</v>
      </c>
      <c r="H88" s="159">
        <f>ROUND((SUM(M81:M87))/1,2)</f>
        <v>0</v>
      </c>
      <c r="I88" s="159">
        <f>ROUND((SUM(I81:I87))/1,2)</f>
        <v>0</v>
      </c>
      <c r="J88" s="156"/>
      <c r="K88" s="156"/>
      <c r="L88" s="156">
        <f>ROUND((SUM(L81:L87))/1,2)</f>
        <v>0</v>
      </c>
      <c r="M88" s="156">
        <f>ROUND((SUM(M81:M87))/1,2)</f>
        <v>0</v>
      </c>
      <c r="N88" s="156"/>
      <c r="O88" s="156"/>
      <c r="P88" s="174">
        <f>ROUND((SUM(P81:P87))/1,2)</f>
        <v>1.03</v>
      </c>
      <c r="Q88" s="153"/>
      <c r="R88" s="153"/>
      <c r="S88" s="174">
        <f>ROUND((SUM(S81:S87))/1,2)</f>
        <v>0</v>
      </c>
      <c r="T88" s="153"/>
      <c r="U88" s="153"/>
      <c r="V88" s="153"/>
      <c r="W88" s="153"/>
      <c r="X88" s="153"/>
      <c r="Y88" s="153"/>
      <c r="Z88" s="153"/>
    </row>
    <row r="89" spans="1:26" x14ac:dyDescent="0.25">
      <c r="A89" s="1"/>
      <c r="B89" s="1"/>
      <c r="C89" s="1"/>
      <c r="D89" s="1"/>
      <c r="E89" s="1"/>
      <c r="F89" s="163"/>
      <c r="G89" s="149"/>
      <c r="H89" s="149"/>
      <c r="I89" s="149"/>
      <c r="J89" s="1"/>
      <c r="K89" s="1"/>
      <c r="L89" s="1"/>
      <c r="M89" s="1"/>
      <c r="N89" s="1"/>
      <c r="O89" s="1"/>
      <c r="P89" s="1"/>
      <c r="S89" s="1"/>
    </row>
    <row r="90" spans="1:26" x14ac:dyDescent="0.25">
      <c r="A90" s="156"/>
      <c r="B90" s="156"/>
      <c r="C90" s="156"/>
      <c r="D90" s="156" t="s">
        <v>75</v>
      </c>
      <c r="E90" s="156"/>
      <c r="F90" s="167"/>
      <c r="G90" s="157"/>
      <c r="H90" s="157"/>
      <c r="I90" s="157"/>
      <c r="J90" s="156"/>
      <c r="K90" s="156"/>
      <c r="L90" s="156"/>
      <c r="M90" s="156"/>
      <c r="N90" s="156"/>
      <c r="O90" s="156"/>
      <c r="P90" s="156"/>
      <c r="Q90" s="153"/>
      <c r="R90" s="153"/>
      <c r="S90" s="156"/>
      <c r="T90" s="153"/>
      <c r="U90" s="153"/>
      <c r="V90" s="153"/>
      <c r="W90" s="153"/>
      <c r="X90" s="153"/>
      <c r="Y90" s="153"/>
      <c r="Z90" s="153"/>
    </row>
    <row r="91" spans="1:26" ht="24.95" customHeight="1" x14ac:dyDescent="0.25">
      <c r="A91" s="171"/>
      <c r="B91" s="168" t="s">
        <v>218</v>
      </c>
      <c r="C91" s="172" t="s">
        <v>219</v>
      </c>
      <c r="D91" s="168" t="s">
        <v>220</v>
      </c>
      <c r="E91" s="168" t="s">
        <v>221</v>
      </c>
      <c r="F91" s="169">
        <v>45</v>
      </c>
      <c r="G91" s="170">
        <v>0</v>
      </c>
      <c r="H91" s="170"/>
      <c r="I91" s="170">
        <f>ROUND(F91*(G91+H91),2)</f>
        <v>0</v>
      </c>
      <c r="J91" s="168">
        <f>ROUND(F91*(N91),2)</f>
        <v>0</v>
      </c>
      <c r="K91" s="1">
        <f>ROUND(F91*(O91),2)</f>
        <v>0</v>
      </c>
      <c r="L91" s="1">
        <f>ROUND(F91*(G91),2)</f>
        <v>0</v>
      </c>
      <c r="M91" s="1">
        <f>ROUND(F91*(H91),2)</f>
        <v>0</v>
      </c>
      <c r="N91" s="1">
        <v>0</v>
      </c>
      <c r="O91" s="1"/>
      <c r="P91" s="167">
        <f>ROUND(F91*(R91),3)</f>
        <v>3.0000000000000001E-3</v>
      </c>
      <c r="Q91" s="173"/>
      <c r="R91" s="173">
        <v>6.0000000000000002E-5</v>
      </c>
      <c r="S91" s="167"/>
      <c r="Z91">
        <v>0</v>
      </c>
    </row>
    <row r="92" spans="1:26" ht="24.95" customHeight="1" x14ac:dyDescent="0.25">
      <c r="A92" s="171"/>
      <c r="B92" s="168" t="s">
        <v>218</v>
      </c>
      <c r="C92" s="172" t="s">
        <v>222</v>
      </c>
      <c r="D92" s="168" t="s">
        <v>223</v>
      </c>
      <c r="E92" s="168" t="s">
        <v>211</v>
      </c>
      <c r="F92" s="169">
        <v>1</v>
      </c>
      <c r="G92" s="170">
        <v>0</v>
      </c>
      <c r="H92" s="170"/>
      <c r="I92" s="170">
        <f>ROUND(F92*(G92+H92),2)</f>
        <v>0</v>
      </c>
      <c r="J92" s="168">
        <f>ROUND(F92*(N92),2)</f>
        <v>0</v>
      </c>
      <c r="K92" s="1">
        <f>ROUND(F92*(O92),2)</f>
        <v>0</v>
      </c>
      <c r="L92" s="1">
        <f>ROUND(F92*(G92),2)</f>
        <v>0</v>
      </c>
      <c r="M92" s="1">
        <f>ROUND(F92*(H92),2)</f>
        <v>0</v>
      </c>
      <c r="N92" s="1">
        <v>0</v>
      </c>
      <c r="O92" s="1"/>
      <c r="P92" s="167"/>
      <c r="Q92" s="173"/>
      <c r="R92" s="173"/>
      <c r="S92" s="167"/>
      <c r="Z92">
        <v>0</v>
      </c>
    </row>
    <row r="93" spans="1:26" ht="24.95" customHeight="1" x14ac:dyDescent="0.25">
      <c r="A93" s="171"/>
      <c r="B93" s="168" t="s">
        <v>224</v>
      </c>
      <c r="C93" s="172" t="s">
        <v>225</v>
      </c>
      <c r="D93" s="168" t="s">
        <v>226</v>
      </c>
      <c r="E93" s="168" t="s">
        <v>127</v>
      </c>
      <c r="F93" s="169">
        <v>1</v>
      </c>
      <c r="G93" s="170"/>
      <c r="H93" s="170">
        <v>0</v>
      </c>
      <c r="I93" s="170">
        <f>ROUND(F93*(G93+H93),2)</f>
        <v>0</v>
      </c>
      <c r="J93" s="168">
        <f>ROUND(F93*(N93),2)</f>
        <v>0</v>
      </c>
      <c r="K93" s="1">
        <f>ROUND(F93*(O93),2)</f>
        <v>0</v>
      </c>
      <c r="L93" s="1">
        <f>ROUND(F93*(G93),2)</f>
        <v>0</v>
      </c>
      <c r="M93" s="1">
        <f>ROUND(F93*(H93),2)</f>
        <v>0</v>
      </c>
      <c r="N93" s="1">
        <v>0</v>
      </c>
      <c r="O93" s="1"/>
      <c r="P93" s="167">
        <f>ROUND(F93*(R93),3)</f>
        <v>4.4999999999999998E-2</v>
      </c>
      <c r="Q93" s="173"/>
      <c r="R93" s="173">
        <v>4.4999999999999998E-2</v>
      </c>
      <c r="S93" s="167"/>
      <c r="Z93">
        <v>0</v>
      </c>
    </row>
    <row r="94" spans="1:26" x14ac:dyDescent="0.25">
      <c r="A94" s="156"/>
      <c r="B94" s="156"/>
      <c r="C94" s="156"/>
      <c r="D94" s="156" t="s">
        <v>75</v>
      </c>
      <c r="E94" s="156"/>
      <c r="F94" s="167"/>
      <c r="G94" s="159">
        <f>ROUND((SUM(L90:L93))/1,2)</f>
        <v>0</v>
      </c>
      <c r="H94" s="159">
        <f>ROUND((SUM(M90:M93))/1,2)</f>
        <v>0</v>
      </c>
      <c r="I94" s="159">
        <f>ROUND((SUM(I90:I93))/1,2)</f>
        <v>0</v>
      </c>
      <c r="J94" s="156"/>
      <c r="K94" s="156"/>
      <c r="L94" s="156">
        <f>ROUND((SUM(L90:L93))/1,2)</f>
        <v>0</v>
      </c>
      <c r="M94" s="156">
        <f>ROUND((SUM(M90:M93))/1,2)</f>
        <v>0</v>
      </c>
      <c r="N94" s="156"/>
      <c r="O94" s="156"/>
      <c r="P94" s="174">
        <f>ROUND((SUM(P90:P93))/1,2)</f>
        <v>0.05</v>
      </c>
      <c r="S94" s="167">
        <f>ROUND((SUM(S90:S93))/1,2)</f>
        <v>0</v>
      </c>
    </row>
    <row r="95" spans="1:26" x14ac:dyDescent="0.25">
      <c r="A95" s="1"/>
      <c r="B95" s="1"/>
      <c r="C95" s="1"/>
      <c r="D95" s="1"/>
      <c r="E95" s="1"/>
      <c r="F95" s="163"/>
      <c r="G95" s="149"/>
      <c r="H95" s="149"/>
      <c r="I95" s="149"/>
      <c r="J95" s="1"/>
      <c r="K95" s="1"/>
      <c r="L95" s="1"/>
      <c r="M95" s="1"/>
      <c r="N95" s="1"/>
      <c r="O95" s="1"/>
      <c r="P95" s="1"/>
      <c r="S95" s="1"/>
    </row>
    <row r="96" spans="1:26" x14ac:dyDescent="0.25">
      <c r="A96" s="156"/>
      <c r="B96" s="156"/>
      <c r="C96" s="156"/>
      <c r="D96" s="2" t="s">
        <v>74</v>
      </c>
      <c r="E96" s="156"/>
      <c r="F96" s="167"/>
      <c r="G96" s="159">
        <f>ROUND((SUM(L80:L95))/2,2)</f>
        <v>0</v>
      </c>
      <c r="H96" s="159">
        <f>ROUND((SUM(M80:M95))/2,2)</f>
        <v>0</v>
      </c>
      <c r="I96" s="159">
        <f>ROUND((SUM(I80:I95))/2,2)</f>
        <v>0</v>
      </c>
      <c r="J96" s="156"/>
      <c r="K96" s="156"/>
      <c r="L96" s="156">
        <f>ROUND((SUM(L80:L95))/2,2)</f>
        <v>0</v>
      </c>
      <c r="M96" s="156">
        <f>ROUND((SUM(M80:M95))/2,2)</f>
        <v>0</v>
      </c>
      <c r="N96" s="156"/>
      <c r="O96" s="156"/>
      <c r="P96" s="174">
        <f>ROUND((SUM(P80:P95))/2,2)</f>
        <v>1.08</v>
      </c>
      <c r="S96" s="174">
        <f>ROUND((SUM(S80:S95))/2,2)</f>
        <v>0</v>
      </c>
    </row>
    <row r="97" spans="1:26" x14ac:dyDescent="0.25">
      <c r="A97" s="175"/>
      <c r="B97" s="175"/>
      <c r="C97" s="175"/>
      <c r="D97" s="175" t="s">
        <v>76</v>
      </c>
      <c r="E97" s="175"/>
      <c r="F97" s="176"/>
      <c r="G97" s="177">
        <f>ROUND((SUM(L9:L96))/3,2)</f>
        <v>0</v>
      </c>
      <c r="H97" s="177">
        <f>ROUND((SUM(M9:M96))/3,2)</f>
        <v>0</v>
      </c>
      <c r="I97" s="177">
        <f>ROUND((SUM(I9:I96))/3,2)</f>
        <v>0</v>
      </c>
      <c r="J97" s="175"/>
      <c r="K97" s="175">
        <f>ROUND((SUM(K9:K96))/3,2)</f>
        <v>0</v>
      </c>
      <c r="L97" s="175">
        <f>ROUND((SUM(L9:L96))/3,2)</f>
        <v>0</v>
      </c>
      <c r="M97" s="175">
        <f>ROUND((SUM(M9:M96))/3,2)</f>
        <v>0</v>
      </c>
      <c r="N97" s="175"/>
      <c r="O97" s="175"/>
      <c r="P97" s="176">
        <f>ROUND((SUM(P9:P96))/3,2)</f>
        <v>330.75</v>
      </c>
      <c r="S97" s="176">
        <f>ROUND((SUM(S9:S96))/3,2)</f>
        <v>0</v>
      </c>
      <c r="Z97">
        <f>(SUM(Z9:Z96))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SKLADOVÁ HALA S KOMPOSTOVISKOM V OBCI KVAKOVCE / SO 02 Kompostovisko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J12" sqref="J12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/>
      <c r="H2" s="16"/>
      <c r="I2" s="27"/>
      <c r="J2" s="31"/>
    </row>
    <row r="3" spans="1:23" ht="18" customHeight="1" x14ac:dyDescent="0.25">
      <c r="A3" s="11"/>
      <c r="B3" s="40" t="s">
        <v>227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19</v>
      </c>
      <c r="J4" s="32"/>
    </row>
    <row r="5" spans="1:23" ht="18" customHeight="1" thickBot="1" x14ac:dyDescent="0.3">
      <c r="A5" s="11"/>
      <c r="B5" s="45" t="s">
        <v>20</v>
      </c>
      <c r="C5" s="20"/>
      <c r="D5" s="17"/>
      <c r="E5" s="17"/>
      <c r="F5" s="46" t="s">
        <v>21</v>
      </c>
      <c r="G5" s="17"/>
      <c r="H5" s="17"/>
      <c r="I5" s="44" t="s">
        <v>22</v>
      </c>
      <c r="J5" s="47" t="s">
        <v>23</v>
      </c>
    </row>
    <row r="6" spans="1:23" ht="18" customHeight="1" thickTop="1" x14ac:dyDescent="0.25">
      <c r="A6" s="11"/>
      <c r="B6" s="56" t="s">
        <v>24</v>
      </c>
      <c r="C6" s="52"/>
      <c r="D6" s="53"/>
      <c r="E6" s="53"/>
      <c r="F6" s="53"/>
      <c r="G6" s="57" t="s">
        <v>25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26</v>
      </c>
      <c r="H7" s="18"/>
      <c r="I7" s="29"/>
      <c r="J7" s="50"/>
    </row>
    <row r="8" spans="1:23" ht="18" customHeight="1" x14ac:dyDescent="0.25">
      <c r="A8" s="11"/>
      <c r="B8" s="45" t="s">
        <v>27</v>
      </c>
      <c r="C8" s="20"/>
      <c r="D8" s="17"/>
      <c r="E8" s="17"/>
      <c r="F8" s="17"/>
      <c r="G8" s="46" t="s">
        <v>25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26</v>
      </c>
      <c r="H9" s="17"/>
      <c r="I9" s="28"/>
      <c r="J9" s="32"/>
    </row>
    <row r="10" spans="1:23" ht="18" customHeight="1" x14ac:dyDescent="0.25">
      <c r="A10" s="11"/>
      <c r="B10" s="45" t="s">
        <v>28</v>
      </c>
      <c r="C10" s="20"/>
      <c r="D10" s="17"/>
      <c r="E10" s="17"/>
      <c r="F10" s="17"/>
      <c r="G10" s="46" t="s">
        <v>25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26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29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34</v>
      </c>
      <c r="H15" s="62" t="s">
        <v>35</v>
      </c>
      <c r="I15" s="27"/>
      <c r="J15" s="55"/>
    </row>
    <row r="16" spans="1:23" ht="18" customHeight="1" x14ac:dyDescent="0.25">
      <c r="A16" s="11"/>
      <c r="B16" s="94">
        <v>1</v>
      </c>
      <c r="C16" s="95" t="s">
        <v>30</v>
      </c>
      <c r="D16" s="96">
        <f>'Rekap 197655'!B15</f>
        <v>0</v>
      </c>
      <c r="E16" s="97">
        <f>'Rekap 197655'!C15</f>
        <v>0</v>
      </c>
      <c r="F16" s="106">
        <f>'Rekap 197655'!D15</f>
        <v>0</v>
      </c>
      <c r="G16" s="60">
        <v>6</v>
      </c>
      <c r="H16" s="115" t="s">
        <v>36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31</v>
      </c>
      <c r="D17" s="78">
        <f>'Rekap 197655'!B19</f>
        <v>0</v>
      </c>
      <c r="E17" s="76">
        <f>'Rekap 197655'!C19</f>
        <v>0</v>
      </c>
      <c r="F17" s="81">
        <f>'Rekap 197655'!D19</f>
        <v>0</v>
      </c>
      <c r="G17" s="61">
        <v>7</v>
      </c>
      <c r="H17" s="116" t="s">
        <v>37</v>
      </c>
      <c r="I17" s="129"/>
      <c r="J17" s="127">
        <f>'SO 197655'!Z47</f>
        <v>0</v>
      </c>
    </row>
    <row r="18" spans="1:26" ht="18" customHeight="1" x14ac:dyDescent="0.25">
      <c r="A18" s="11"/>
      <c r="B18" s="68">
        <v>3</v>
      </c>
      <c r="C18" s="72" t="s">
        <v>32</v>
      </c>
      <c r="D18" s="79"/>
      <c r="E18" s="77"/>
      <c r="F18" s="82"/>
      <c r="G18" s="61">
        <v>8</v>
      </c>
      <c r="H18" s="116" t="s">
        <v>38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33</v>
      </c>
      <c r="D20" s="80"/>
      <c r="E20" s="100"/>
      <c r="F20" s="107">
        <f>SUM(F16:F19)</f>
        <v>0</v>
      </c>
      <c r="G20" s="61">
        <v>10</v>
      </c>
      <c r="H20" s="116" t="s">
        <v>33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33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39</v>
      </c>
      <c r="H27" s="104" t="s">
        <v>40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41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42</v>
      </c>
      <c r="I29" s="123">
        <f>J28-SUM('SO 197655'!K9:'SO 197655'!K46)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43</v>
      </c>
      <c r="I30" s="89">
        <f>SUM('SO 197655'!K9:'SO 197655'!K46)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Rekapitulácia</vt:lpstr>
      <vt:lpstr>Krycí list stavby</vt:lpstr>
      <vt:lpstr>Kryci_list 197653</vt:lpstr>
      <vt:lpstr>Rekap 197653</vt:lpstr>
      <vt:lpstr>SO 197653</vt:lpstr>
      <vt:lpstr>Kryci_list 197654</vt:lpstr>
      <vt:lpstr>Rekap 197654</vt:lpstr>
      <vt:lpstr>SO 197654</vt:lpstr>
      <vt:lpstr>Kryci_list 197655</vt:lpstr>
      <vt:lpstr>Rekap 197655</vt:lpstr>
      <vt:lpstr>SO 197655</vt:lpstr>
      <vt:lpstr>Kryci_list 197656</vt:lpstr>
      <vt:lpstr>Rekap 197656</vt:lpstr>
      <vt:lpstr>SO 197656</vt:lpstr>
      <vt:lpstr>Kryci_list 197657</vt:lpstr>
      <vt:lpstr>Rekap 197657</vt:lpstr>
      <vt:lpstr>SO 197657</vt:lpstr>
      <vt:lpstr>'Rekap 197653'!Print_Titles</vt:lpstr>
      <vt:lpstr>'Rekap 197654'!Print_Titles</vt:lpstr>
      <vt:lpstr>'Rekap 197655'!Print_Titles</vt:lpstr>
      <vt:lpstr>'Rekap 197656'!Print_Titles</vt:lpstr>
      <vt:lpstr>'Rekap 197657'!Print_Titles</vt:lpstr>
      <vt:lpstr>'SO 197653'!Print_Titles</vt:lpstr>
      <vt:lpstr>'SO 197654'!Print_Titles</vt:lpstr>
      <vt:lpstr>'SO 197655'!Print_Titles</vt:lpstr>
      <vt:lpstr>'SO 197656'!Print_Titles</vt:lpstr>
      <vt:lpstr>'SO 197657'!Print_Titles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kvetka</dc:creator>
  <cp:lastModifiedBy>kvetka</cp:lastModifiedBy>
  <cp:lastPrinted>2018-02-12T13:52:23Z</cp:lastPrinted>
  <dcterms:created xsi:type="dcterms:W3CDTF">2018-02-12T13:48:32Z</dcterms:created>
  <dcterms:modified xsi:type="dcterms:W3CDTF">2018-02-12T13:52:42Z</dcterms:modified>
</cp:coreProperties>
</file>