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Kvakovce\Ihrisko\"/>
    </mc:Choice>
  </mc:AlternateContent>
  <bookViews>
    <workbookView xWindow="0" yWindow="0" windowWidth="17970" windowHeight="7635"/>
  </bookViews>
  <sheets>
    <sheet name="Rekapitulácia" sheetId="1" r:id="rId1"/>
    <sheet name="Krycí list stavby" sheetId="2" r:id="rId2"/>
    <sheet name="Kryci_list 13663" sheetId="3" r:id="rId3"/>
    <sheet name="Rekap 13663" sheetId="4" r:id="rId4"/>
    <sheet name="SO 13663" sheetId="5" r:id="rId5"/>
  </sheets>
  <definedNames>
    <definedName name="_xlnm.Print_Titles" localSheetId="3">'Rekap 13663'!$9:$9</definedName>
    <definedName name="_xlnm.Print_Titles" localSheetId="4">'SO 13663'!$8:$8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F17" i="2"/>
  <c r="E17" i="2"/>
  <c r="D17" i="2"/>
  <c r="F8" i="1"/>
  <c r="J16" i="2" s="1"/>
  <c r="D8" i="1"/>
  <c r="J18" i="2" s="1"/>
  <c r="Y76" i="5"/>
  <c r="J17" i="3" s="1"/>
  <c r="E15" i="4"/>
  <c r="U73" i="5"/>
  <c r="U75" i="5" s="1"/>
  <c r="F16" i="4" s="1"/>
  <c r="R73" i="5"/>
  <c r="F15" i="4" s="1"/>
  <c r="L73" i="5"/>
  <c r="C15" i="4" s="1"/>
  <c r="J72" i="5"/>
  <c r="I72" i="5"/>
  <c r="K72" i="5"/>
  <c r="K73" i="5" s="1"/>
  <c r="B15" i="4" s="1"/>
  <c r="H72" i="5"/>
  <c r="H73" i="5" s="1"/>
  <c r="D15" i="4" s="1"/>
  <c r="R69" i="5"/>
  <c r="F14" i="4" s="1"/>
  <c r="O69" i="5"/>
  <c r="E14" i="4" s="1"/>
  <c r="K69" i="5"/>
  <c r="B14" i="4" s="1"/>
  <c r="J68" i="5"/>
  <c r="I68" i="5"/>
  <c r="L68" i="5"/>
  <c r="H68" i="5"/>
  <c r="J67" i="5"/>
  <c r="I67" i="5"/>
  <c r="L67" i="5"/>
  <c r="H67" i="5"/>
  <c r="J66" i="5"/>
  <c r="I66" i="5"/>
  <c r="L66" i="5"/>
  <c r="H66" i="5"/>
  <c r="J65" i="5"/>
  <c r="I65" i="5"/>
  <c r="L65" i="5"/>
  <c r="H65" i="5"/>
  <c r="J64" i="5"/>
  <c r="I64" i="5"/>
  <c r="L64" i="5"/>
  <c r="H64" i="5"/>
  <c r="J63" i="5"/>
  <c r="I63" i="5"/>
  <c r="L63" i="5"/>
  <c r="H63" i="5"/>
  <c r="J62" i="5"/>
  <c r="I62" i="5"/>
  <c r="L62" i="5"/>
  <c r="H62" i="5"/>
  <c r="J61" i="5"/>
  <c r="I61" i="5"/>
  <c r="L61" i="5"/>
  <c r="H61" i="5"/>
  <c r="J60" i="5"/>
  <c r="I60" i="5"/>
  <c r="L60" i="5"/>
  <c r="H60" i="5"/>
  <c r="J59" i="5"/>
  <c r="I59" i="5"/>
  <c r="L59" i="5"/>
  <c r="H59" i="5"/>
  <c r="J58" i="5"/>
  <c r="I58" i="5"/>
  <c r="L58" i="5"/>
  <c r="H58" i="5"/>
  <c r="J57" i="5"/>
  <c r="I57" i="5"/>
  <c r="L57" i="5"/>
  <c r="H57" i="5"/>
  <c r="J56" i="5"/>
  <c r="I56" i="5"/>
  <c r="L56" i="5"/>
  <c r="H56" i="5"/>
  <c r="J55" i="5"/>
  <c r="I55" i="5"/>
  <c r="L55" i="5"/>
  <c r="H55" i="5"/>
  <c r="J54" i="5"/>
  <c r="I54" i="5"/>
  <c r="L54" i="5"/>
  <c r="H54" i="5"/>
  <c r="J53" i="5"/>
  <c r="I53" i="5"/>
  <c r="L53" i="5"/>
  <c r="H53" i="5"/>
  <c r="J52" i="5"/>
  <c r="I52" i="5"/>
  <c r="L52" i="5"/>
  <c r="H52" i="5"/>
  <c r="J51" i="5"/>
  <c r="I51" i="5"/>
  <c r="L51" i="5"/>
  <c r="H51" i="5"/>
  <c r="J50" i="5"/>
  <c r="I50" i="5"/>
  <c r="L50" i="5"/>
  <c r="H50" i="5"/>
  <c r="J49" i="5"/>
  <c r="I49" i="5"/>
  <c r="L49" i="5"/>
  <c r="H49" i="5"/>
  <c r="J48" i="5"/>
  <c r="I48" i="5"/>
  <c r="L48" i="5"/>
  <c r="H48" i="5"/>
  <c r="J47" i="5"/>
  <c r="I47" i="5"/>
  <c r="L47" i="5"/>
  <c r="H47" i="5"/>
  <c r="J46" i="5"/>
  <c r="I46" i="5"/>
  <c r="L46" i="5"/>
  <c r="H46" i="5"/>
  <c r="J45" i="5"/>
  <c r="I45" i="5"/>
  <c r="L45" i="5"/>
  <c r="H45" i="5"/>
  <c r="J44" i="5"/>
  <c r="I44" i="5"/>
  <c r="L44" i="5"/>
  <c r="H44" i="5"/>
  <c r="J43" i="5"/>
  <c r="I43" i="5"/>
  <c r="L43" i="5"/>
  <c r="L69" i="5" s="1"/>
  <c r="C14" i="4" s="1"/>
  <c r="H43" i="5"/>
  <c r="H69" i="5" s="1"/>
  <c r="D14" i="4" s="1"/>
  <c r="O40" i="5"/>
  <c r="E13" i="4" s="1"/>
  <c r="G40" i="5"/>
  <c r="L40" i="5"/>
  <c r="C13" i="4" s="1"/>
  <c r="J39" i="5"/>
  <c r="I39" i="5"/>
  <c r="R39" i="5"/>
  <c r="K39" i="5"/>
  <c r="H39" i="5"/>
  <c r="J38" i="5"/>
  <c r="I38" i="5"/>
  <c r="R38" i="5"/>
  <c r="K38" i="5"/>
  <c r="H38" i="5"/>
  <c r="O35" i="5"/>
  <c r="E12" i="4" s="1"/>
  <c r="J34" i="5"/>
  <c r="I34" i="5"/>
  <c r="R34" i="5"/>
  <c r="L34" i="5"/>
  <c r="L35" i="5" s="1"/>
  <c r="C12" i="4" s="1"/>
  <c r="H34" i="5"/>
  <c r="J33" i="5"/>
  <c r="I33" i="5"/>
  <c r="R33" i="5"/>
  <c r="K33" i="5"/>
  <c r="H33" i="5"/>
  <c r="J32" i="5"/>
  <c r="I32" i="5"/>
  <c r="R32" i="5"/>
  <c r="K32" i="5"/>
  <c r="H32" i="5"/>
  <c r="J31" i="5"/>
  <c r="I31" i="5"/>
  <c r="R31" i="5"/>
  <c r="K31" i="5"/>
  <c r="H31" i="5"/>
  <c r="J30" i="5"/>
  <c r="I30" i="5"/>
  <c r="R30" i="5"/>
  <c r="R35" i="5" s="1"/>
  <c r="F12" i="4" s="1"/>
  <c r="K30" i="5"/>
  <c r="H30" i="5"/>
  <c r="J29" i="5"/>
  <c r="I29" i="5"/>
  <c r="K29" i="5"/>
  <c r="H29" i="5"/>
  <c r="O26" i="5"/>
  <c r="E11" i="4" s="1"/>
  <c r="J25" i="5"/>
  <c r="I25" i="5"/>
  <c r="R25" i="5"/>
  <c r="L25" i="5"/>
  <c r="H25" i="5"/>
  <c r="J24" i="5"/>
  <c r="I24" i="5"/>
  <c r="K24" i="5"/>
  <c r="H24" i="5"/>
  <c r="J23" i="5"/>
  <c r="I23" i="5"/>
  <c r="K23" i="5"/>
  <c r="H23" i="5"/>
  <c r="J22" i="5"/>
  <c r="I22" i="5"/>
  <c r="K22" i="5"/>
  <c r="H22" i="5"/>
  <c r="J21" i="5"/>
  <c r="I21" i="5"/>
  <c r="K21" i="5"/>
  <c r="H21" i="5"/>
  <c r="J20" i="5"/>
  <c r="I20" i="5"/>
  <c r="K20" i="5"/>
  <c r="H20" i="5"/>
  <c r="J19" i="5"/>
  <c r="I19" i="5"/>
  <c r="K19" i="5"/>
  <c r="H19" i="5"/>
  <c r="J18" i="5"/>
  <c r="I18" i="5"/>
  <c r="K18" i="5"/>
  <c r="H18" i="5"/>
  <c r="J17" i="5"/>
  <c r="I17" i="5"/>
  <c r="K17" i="5"/>
  <c r="H17" i="5"/>
  <c r="J16" i="5"/>
  <c r="I16" i="5"/>
  <c r="K16" i="5"/>
  <c r="H16" i="5"/>
  <c r="J15" i="5"/>
  <c r="I15" i="5"/>
  <c r="K15" i="5"/>
  <c r="H15" i="5"/>
  <c r="J14" i="5"/>
  <c r="I14" i="5"/>
  <c r="K14" i="5"/>
  <c r="H14" i="5"/>
  <c r="J13" i="5"/>
  <c r="I13" i="5"/>
  <c r="K13" i="5"/>
  <c r="H13" i="5"/>
  <c r="J12" i="5"/>
  <c r="I12" i="5"/>
  <c r="K12" i="5"/>
  <c r="H12" i="5"/>
  <c r="J11" i="5"/>
  <c r="I11" i="5"/>
  <c r="K11" i="5"/>
  <c r="H11" i="5"/>
  <c r="H35" i="5" l="1"/>
  <c r="D12" i="4" s="1"/>
  <c r="H40" i="5"/>
  <c r="D13" i="4" s="1"/>
  <c r="J20" i="3"/>
  <c r="E7" i="1"/>
  <c r="E8" i="1" s="1"/>
  <c r="J17" i="2" s="1"/>
  <c r="J76" i="5"/>
  <c r="K7" i="1" s="1"/>
  <c r="K35" i="5"/>
  <c r="B12" i="4" s="1"/>
  <c r="K40" i="5"/>
  <c r="B13" i="4" s="1"/>
  <c r="R40" i="5"/>
  <c r="F13" i="4" s="1"/>
  <c r="I30" i="3"/>
  <c r="J30" i="3" s="1"/>
  <c r="J20" i="2"/>
  <c r="K26" i="5"/>
  <c r="B11" i="4" s="1"/>
  <c r="G26" i="5"/>
  <c r="R26" i="5"/>
  <c r="F11" i="4" s="1"/>
  <c r="G35" i="5"/>
  <c r="G69" i="5"/>
  <c r="R75" i="5"/>
  <c r="E16" i="4" s="1"/>
  <c r="U76" i="5"/>
  <c r="F18" i="4" s="1"/>
  <c r="H26" i="5"/>
  <c r="D11" i="4" s="1"/>
  <c r="L26" i="5"/>
  <c r="C11" i="4" s="1"/>
  <c r="G75" i="5" l="1"/>
  <c r="K75" i="5"/>
  <c r="B16" i="4" s="1"/>
  <c r="L75" i="5"/>
  <c r="C16" i="4" s="1"/>
  <c r="E16" i="3" s="1"/>
  <c r="E16" i="2" s="1"/>
  <c r="H75" i="5"/>
  <c r="D16" i="4" s="1"/>
  <c r="F16" i="3" s="1"/>
  <c r="F16" i="2" s="1"/>
  <c r="F20" i="2" s="1"/>
  <c r="R76" i="5"/>
  <c r="E18" i="4" s="1"/>
  <c r="G76" i="5"/>
  <c r="D16" i="3"/>
  <c r="D16" i="2" s="1"/>
  <c r="F22" i="3"/>
  <c r="F22" i="2" s="1"/>
  <c r="F24" i="3" l="1"/>
  <c r="F24" i="2" s="1"/>
  <c r="J24" i="3"/>
  <c r="J24" i="2" s="1"/>
  <c r="K76" i="5"/>
  <c r="B18" i="4" s="1"/>
  <c r="L76" i="5"/>
  <c r="C18" i="4" s="1"/>
  <c r="F20" i="3"/>
  <c r="J23" i="3"/>
  <c r="J23" i="2" s="1"/>
  <c r="H76" i="5"/>
  <c r="J22" i="3"/>
  <c r="J22" i="2" s="1"/>
  <c r="F23" i="3"/>
  <c r="J26" i="3" l="1"/>
  <c r="F23" i="2"/>
  <c r="J26" i="2" s="1"/>
  <c r="J28" i="2" s="1"/>
  <c r="D18" i="4"/>
  <c r="B7" i="1"/>
  <c r="B8" i="1" l="1"/>
  <c r="J28" i="3"/>
  <c r="I29" i="3" s="1"/>
  <c r="J29" i="3" s="1"/>
  <c r="J31" i="3" s="1"/>
  <c r="C7" i="1"/>
  <c r="C8" i="1" s="1"/>
  <c r="G7" i="1" l="1"/>
  <c r="G8" i="1" s="1"/>
  <c r="B9" i="1" l="1"/>
  <c r="B10" i="1"/>
  <c r="I30" i="2" l="1"/>
  <c r="J30" i="2" s="1"/>
  <c r="G10" i="1"/>
  <c r="G11" i="1" s="1"/>
  <c r="G9" i="1"/>
  <c r="I29" i="2"/>
  <c r="J29" i="2" s="1"/>
  <c r="J31" i="2" s="1"/>
</calcChain>
</file>

<file path=xl/sharedStrings.xml><?xml version="1.0" encoding="utf-8"?>
<sst xmlns="http://schemas.openxmlformats.org/spreadsheetml/2006/main" count="386" uniqueCount="208">
  <si>
    <t>Rekapitulácia rozpočtu</t>
  </si>
  <si>
    <t>Stavba MULTIFUNKČNÉ IHRISKO KVAKOVCE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</si>
  <si>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</si>
  <si>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</si>
  <si>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</si>
  <si>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</si>
  <si>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</si>
  <si>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</si>
  <si>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</si>
  <si>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</si>
  <si>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</si>
  <si>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</si>
  <si>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</si>
  <si>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Krycí list rozpočtu</t>
  </si>
  <si>
    <t xml:space="preserve">Miesto:  </t>
  </si>
  <si>
    <t>Objekt Vlastný</t>
  </si>
  <si>
    <t xml:space="preserve">Ks: </t>
  </si>
  <si>
    <t xml:space="preserve">Zákazka: </t>
  </si>
  <si>
    <t>Spracoval: Ing. Ján Halgaš</t>
  </si>
  <si>
    <t xml:space="preserve">Dňa </t>
  </si>
  <si>
    <t>05.02.2019</t>
  </si>
  <si>
    <t>Odberateľ: Obec Kvakovce</t>
  </si>
  <si>
    <t>Projektant: Ing. arch .Matúš Doričko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</si>
  <si>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</si>
  <si>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</si>
  <si>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</si>
  <si>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</si>
  <si>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</si>
  <si>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</si>
  <si>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</si>
  <si>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</si>
  <si>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</si>
  <si>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</si>
  <si>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</si>
  <si>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</si>
  <si>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</si>
  <si>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</si>
  <si>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</si>
  <si>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</si>
  <si>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</si>
  <si>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</si>
  <si>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</si>
  <si>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</si>
  <si>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</si>
  <si>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</si>
  <si>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</si>
  <si>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</si>
  <si>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</si>
  <si>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</si>
  <si>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</si>
  <si>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</si>
  <si>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</si>
  <si>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</si>
  <si>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</si>
  <si>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</si>
  <si>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</si>
  <si>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</si>
  <si>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</si>
  <si>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</si>
  <si>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</si>
  <si>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</si>
  <si>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</si>
  <si>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05.02.2019</t>
  </si>
  <si>
    <t>Prehľad rozpočtových nákladov</t>
  </si>
  <si>
    <t>Práce HSV</t>
  </si>
  <si>
    <t>ZEMNÉ PRÁCE</t>
  </si>
  <si>
    <t>ZÁKLADY</t>
  </si>
  <si>
    <t>SPEVNENÉ PLOCHY</t>
  </si>
  <si>
    <t>OSTATNÉ PRÁCE</t>
  </si>
  <si>
    <t>PRESUNY HMÔT</t>
  </si>
  <si>
    <t>Celkom v EUR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</si>
  <si>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</si>
  <si>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</si>
  <si>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</si>
  <si>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</si>
  <si>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</si>
  <si>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</si>
  <si>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</si>
  <si>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</si>
  <si>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</si>
  <si>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</si>
  <si>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MULTIFUNKČNÉ IHRISKO KVAKOVCE</t>
  </si>
  <si>
    <t xml:space="preserve">  1/A 1</t>
  </si>
  <si>
    <t xml:space="preserve"> 121101103</t>
  </si>
  <si>
    <t>Odstránenie ornice s vodorovným premiestnením na hromady,so zložením na vzdialenosť nad 100 do 250 m</t>
  </si>
  <si>
    <t>M3</t>
  </si>
  <si>
    <t xml:space="preserve"> 122201102</t>
  </si>
  <si>
    <t>Odkopávka a prekopávka nezapažená v hornine 3, nad 100 do 1000 m3 - vyrovnanie terénu,pre skladbu pod ihrisko</t>
  </si>
  <si>
    <t>m3</t>
  </si>
  <si>
    <t xml:space="preserve"> 122201109</t>
  </si>
  <si>
    <t>Odkopávky a prekopávky nezapažené. Príplatok k cenám za lepivosť horniny</t>
  </si>
  <si>
    <t xml:space="preserve"> 132201101</t>
  </si>
  <si>
    <t>Výkop ryhy do šírky 600 mm v horn.3 do 100 m3 - pod mantinely,drenáž</t>
  </si>
  <si>
    <t xml:space="preserve"> 132201109</t>
  </si>
  <si>
    <t>Hĺbenie rýh šírky do 600 mm zapažených i nezapažených s urovnaním dna. Príplatok k cene za lepivosť horniny 3</t>
  </si>
  <si>
    <t xml:space="preserve"> 133201101</t>
  </si>
  <si>
    <t>Výkop šachty zapaženej, hornina 3 do 100 m3 - oplotenie,púzdra</t>
  </si>
  <si>
    <t xml:space="preserve"> 133201109</t>
  </si>
  <si>
    <t>Hĺbenie šachiet zapažených i nezapažených. Príplatok k cenám za lepivosť horniny 3</t>
  </si>
  <si>
    <t xml:space="preserve"> 162601102</t>
  </si>
  <si>
    <t>Vodorovné premiestnenie výkopku tr.1-4 do 5000 m - prebytočná zemina z odkopov</t>
  </si>
  <si>
    <t xml:space="preserve"> 171201201</t>
  </si>
  <si>
    <t>Uloženie sypaniny na skládky do 100 m3</t>
  </si>
  <si>
    <t xml:space="preserve"> 171209991</t>
  </si>
  <si>
    <t>Poplatok za uloženie zeminy na skládku</t>
  </si>
  <si>
    <t xml:space="preserve"> 174101101</t>
  </si>
  <si>
    <t>Zásyp sypaninou so zhutnením jám, šachiet, rýh, zárezov alebo okolo objektov v týchto vykopávkach</t>
  </si>
  <si>
    <t xml:space="preserve"> 181201101</t>
  </si>
  <si>
    <t>Úprava pláne v násypoch v hornine 1-4 bez zhutnenia</t>
  </si>
  <si>
    <t>m2</t>
  </si>
  <si>
    <t xml:space="preserve"> 181301102</t>
  </si>
  <si>
    <t>Rozprestretie ornice v rovine, plocha do 500 m2,hr.150 mm - odstránená ornica</t>
  </si>
  <si>
    <t>231/A 2</t>
  </si>
  <si>
    <t xml:space="preserve"> 180402111</t>
  </si>
  <si>
    <t xml:space="preserve">Založenie trávnika parkového výsevom v rovine do 1:5  </t>
  </si>
  <si>
    <t>S/S10</t>
  </si>
  <si>
    <t xml:space="preserve"> 0057211100</t>
  </si>
  <si>
    <t>Trávové semeno</t>
  </si>
  <si>
    <t>kg</t>
  </si>
  <si>
    <t xml:space="preserve"> 215901101</t>
  </si>
  <si>
    <t>Zhutnenie podložia z rastlej horniny 1 až 4 pod násypy, z hornina súdržných do 92 % PS a nesúdržných</t>
  </si>
  <si>
    <t xml:space="preserve">  2/A 1</t>
  </si>
  <si>
    <t xml:space="preserve"> 211971121</t>
  </si>
  <si>
    <t>Zhotov. oplášt. výplne z geotext. v ryhe alebo v záreze pri rozvinutej šírke oplášt. od 0 do 2, 5 m - drenáž</t>
  </si>
  <si>
    <t xml:space="preserve"> 11/A 1</t>
  </si>
  <si>
    <t xml:space="preserve"> 274313611</t>
  </si>
  <si>
    <t>Betón základových pásov, prostý tr.C 16/20 - pod mantinely</t>
  </si>
  <si>
    <t>271/A 1</t>
  </si>
  <si>
    <t xml:space="preserve"> 212752121</t>
  </si>
  <si>
    <t>Trativody z drenážnych flexibilných rúr DN 65 s lôžkom a obsypom - drenáž</t>
  </si>
  <si>
    <t xml:space="preserve">M    </t>
  </si>
  <si>
    <t xml:space="preserve"> 212752122</t>
  </si>
  <si>
    <t>Trativody z drenážnych flexibilných rúr do DN 100 s lôžkom a obsypom - drenáž</t>
  </si>
  <si>
    <t>S/S90</t>
  </si>
  <si>
    <t xml:space="preserve"> 6936651000</t>
  </si>
  <si>
    <t>221/A 1</t>
  </si>
  <si>
    <t xml:space="preserve"> 564211111</t>
  </si>
  <si>
    <t>Podklad alebo podsyp zo štrkopiesku s rozprestretím, vlhčením a zhutnením po zhutnení hr.50 mm - ihrisko</t>
  </si>
  <si>
    <t xml:space="preserve"> 564752114</t>
  </si>
  <si>
    <t>Podklad alebo kryt z kameniva hrubého drveného veľ. 32-63mm(vibr.štrk) po zhut.hr. 180 mm</t>
  </si>
  <si>
    <t>D/D10</t>
  </si>
  <si>
    <t xml:space="preserve"> D0030001</t>
  </si>
  <si>
    <t>Umelý trávnik vrátanie čiar</t>
  </si>
  <si>
    <t>M2</t>
  </si>
  <si>
    <t xml:space="preserve"> D0030002</t>
  </si>
  <si>
    <t>Podlepovacia páska</t>
  </si>
  <si>
    <t>M</t>
  </si>
  <si>
    <t xml:space="preserve"> D0030003</t>
  </si>
  <si>
    <t>Lepidlo polyuretánové</t>
  </si>
  <si>
    <t xml:space="preserve"> D0030004</t>
  </si>
  <si>
    <t>Kremičitý,sušený piesok</t>
  </si>
  <si>
    <t>t</t>
  </si>
  <si>
    <t xml:space="preserve"> D0030005</t>
  </si>
  <si>
    <t>Doprava trávy,piesku+manipulácia</t>
  </si>
  <si>
    <t>kpl</t>
  </si>
  <si>
    <t xml:space="preserve"> D0030006</t>
  </si>
  <si>
    <t>Položenie trávnika vr.čiarovania</t>
  </si>
  <si>
    <t xml:space="preserve"> D0030007</t>
  </si>
  <si>
    <t>Zapracovanie piesku do trávnika</t>
  </si>
  <si>
    <t xml:space="preserve"> E0030001</t>
  </si>
  <si>
    <t>Stlpy oplotenia pozink 60/3,2a 60/2</t>
  </si>
  <si>
    <t>bm</t>
  </si>
  <si>
    <t xml:space="preserve"> E00300010</t>
  </si>
  <si>
    <t>Montáž sieti na stlpy oplotenia s príslušenstvom</t>
  </si>
  <si>
    <t>m</t>
  </si>
  <si>
    <t xml:space="preserve"> E0030002</t>
  </si>
  <si>
    <t>Profily 40/30,pozink a príslišenstva</t>
  </si>
  <si>
    <t xml:space="preserve"> E0030003</t>
  </si>
  <si>
    <t>Mantinely PE biely,10mm hr.2000x1000mm</t>
  </si>
  <si>
    <t xml:space="preserve"> E0030004</t>
  </si>
  <si>
    <t>Sieť PE ,oko45/45 hr.3mm a prísluženstvo</t>
  </si>
  <si>
    <t xml:space="preserve"> E0030005</t>
  </si>
  <si>
    <t>Dodávka a montáž bráničkiek pozink</t>
  </si>
  <si>
    <t>kus</t>
  </si>
  <si>
    <t xml:space="preserve"> E0030006</t>
  </si>
  <si>
    <t>Madlá vrch a spodok</t>
  </si>
  <si>
    <t xml:space="preserve"> E0030007</t>
  </si>
  <si>
    <t>Betonáž stlpov oplotenia</t>
  </si>
  <si>
    <t xml:space="preserve"> E0030008</t>
  </si>
  <si>
    <t>Montáž profilov na stlpiky oplotenia</t>
  </si>
  <si>
    <t xml:space="preserve"> E0030009</t>
  </si>
  <si>
    <t>Montáž mantinelov na konštrukciu</t>
  </si>
  <si>
    <t xml:space="preserve"> F0030001</t>
  </si>
  <si>
    <t>Bránky oceľ-Al 3x2m+ sieť+montážne púzdra</t>
  </si>
  <si>
    <t xml:space="preserve"> F0030002</t>
  </si>
  <si>
    <t>Multifunkčné stlpiky pre volejbal+ sieť+montážne púzdra</t>
  </si>
  <si>
    <t xml:space="preserve"> F0030003</t>
  </si>
  <si>
    <t>Multifunkčné stlpiky pre tenis+ sieť+montážne púzdra+ príslušenstvo</t>
  </si>
  <si>
    <t xml:space="preserve"> F0030004</t>
  </si>
  <si>
    <t>Basket.konštrukcia s doskou a košom 180x105cm</t>
  </si>
  <si>
    <t xml:space="preserve"> F0030005</t>
  </si>
  <si>
    <t>Betonáž puzdier bránok 3x2m do stabilného podkladu</t>
  </si>
  <si>
    <t xml:space="preserve"> F0030006</t>
  </si>
  <si>
    <t>Betonáž puzdier na tenis a volejbalových stlpikov do plochy</t>
  </si>
  <si>
    <t xml:space="preserve"> F0030007</t>
  </si>
  <si>
    <t>Betonáž montážnych puzdier basket,konštrukcie</t>
  </si>
  <si>
    <t xml:space="preserve"> G0030001</t>
  </si>
  <si>
    <t>Kompletná dodávka osvetlenia ihriska vr.revíznej správy - Dodávka materiálu a príslušenstva</t>
  </si>
  <si>
    <t xml:space="preserve"> G0030002</t>
  </si>
  <si>
    <t>Montáž,revízia a projekt osvetlenia</t>
  </si>
  <si>
    <t xml:space="preserve"> 998231311</t>
  </si>
  <si>
    <t>Presun hmôt pre sadovnícke a krajinárske úpravy vodorovne bez zvislého presunu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</si>
  <si>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</si>
  <si>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</si>
  <si>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</si>
  <si>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</si>
  <si>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</si>
  <si>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Geotextílie netkané polypropylénové Tatratex pp 200 alebo ekvivalent  - drenáž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</si>
</sst>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"/>
  <sheetViews>
    <sheetView tabSelected="1" workbookViewId="0">
      <selection activeCell="A13" sqref="A13:XFD27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3" t="s">
        <v>1</v>
      </c>
      <c r="B4" s="193"/>
      <c r="C4" s="193"/>
      <c r="D4" s="193"/>
      <c r="E4" s="19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62" t="s">
        <v>12</v>
      </c>
      <c r="B7" s="69">
        <f>'SO 13663'!H76-Rekapitulácia!D7</f>
        <v>0</v>
      </c>
      <c r="C7" s="69">
        <f>'Kryci_list 13663'!J26</f>
        <v>0</v>
      </c>
      <c r="D7" s="69">
        <v>0</v>
      </c>
      <c r="E7" s="69">
        <f>'Kryci_list 13663'!J17</f>
        <v>0</v>
      </c>
      <c r="F7" s="69">
        <v>0</v>
      </c>
      <c r="G7" s="69">
        <f>B7+C7+D7+E7+F7</f>
        <v>0</v>
      </c>
      <c r="K7">
        <f>'SO 13663'!J76</f>
        <v>0</v>
      </c>
      <c r="Q7">
        <v>30.126000000000001</v>
      </c>
    </row>
    <row r="8" spans="1:26" x14ac:dyDescent="0.25">
      <c r="A8" s="185" t="s">
        <v>202</v>
      </c>
      <c r="B8" s="186">
        <f>SUM(B7:B7)</f>
        <v>0</v>
      </c>
      <c r="C8" s="186">
        <f>SUM(C7:C7)</f>
        <v>0</v>
      </c>
      <c r="D8" s="186">
        <f>SUM(D7:D7)</f>
        <v>0</v>
      </c>
      <c r="E8" s="186">
        <f>SUM(E7:E7)</f>
        <v>0</v>
      </c>
      <c r="F8" s="186">
        <f>SUM(F7:F7)</f>
        <v>0</v>
      </c>
      <c r="G8" s="186">
        <f>SUM(G7:G7)-SUM(Z7:Z7)</f>
        <v>0</v>
      </c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</row>
    <row r="9" spans="1:26" x14ac:dyDescent="0.25">
      <c r="A9" s="183" t="s">
        <v>203</v>
      </c>
      <c r="B9" s="184">
        <f>G8-SUM(Rekapitulácia!K7:'Rekapitulácia'!K7)*1</f>
        <v>0</v>
      </c>
      <c r="C9" s="184"/>
      <c r="D9" s="184"/>
      <c r="E9" s="184"/>
      <c r="F9" s="184"/>
      <c r="G9" s="184">
        <f>ROUND(((ROUND(B9,2)*20)/100),2)*1</f>
        <v>0</v>
      </c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</row>
    <row r="10" spans="1:26" x14ac:dyDescent="0.25">
      <c r="A10" s="5" t="s">
        <v>204</v>
      </c>
      <c r="B10" s="181">
        <f>(G8-B9)</f>
        <v>0</v>
      </c>
      <c r="C10" s="181"/>
      <c r="D10" s="181"/>
      <c r="E10" s="181"/>
      <c r="F10" s="181"/>
      <c r="G10" s="181">
        <f>ROUND(((ROUND(B10,2)*0)/100),2)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5" t="s">
        <v>205</v>
      </c>
      <c r="B11" s="181"/>
      <c r="C11" s="181"/>
      <c r="D11" s="181"/>
      <c r="E11" s="181"/>
      <c r="F11" s="181"/>
      <c r="G11" s="181">
        <f>SUM(G8:G10)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0"/>
      <c r="B12" s="182"/>
      <c r="C12" s="182"/>
      <c r="D12" s="182"/>
      <c r="E12" s="182"/>
      <c r="F12" s="182"/>
      <c r="G12" s="182"/>
    </row>
    <row r="13" spans="1:26" x14ac:dyDescent="0.25">
      <c r="A13" s="10"/>
      <c r="B13" s="182"/>
      <c r="C13" s="182"/>
      <c r="D13" s="182"/>
      <c r="E13" s="182"/>
      <c r="F13" s="182"/>
      <c r="G13" s="182"/>
    </row>
    <row r="14" spans="1:26" x14ac:dyDescent="0.25">
      <c r="A14" s="10"/>
      <c r="B14" s="182"/>
      <c r="C14" s="182"/>
      <c r="D14" s="182"/>
      <c r="E14" s="182"/>
      <c r="F14" s="182"/>
      <c r="G14" s="182"/>
    </row>
    <row r="15" spans="1:26" x14ac:dyDescent="0.25">
      <c r="A15" s="10"/>
      <c r="B15" s="182"/>
      <c r="C15" s="182"/>
      <c r="D15" s="182"/>
      <c r="E15" s="182"/>
      <c r="F15" s="182"/>
      <c r="G15" s="182"/>
    </row>
    <row r="16" spans="1:26" x14ac:dyDescent="0.25">
      <c r="A16" s="10"/>
      <c r="B16" s="182"/>
      <c r="C16" s="182"/>
      <c r="D16" s="182"/>
      <c r="E16" s="182"/>
      <c r="F16" s="182"/>
      <c r="G16" s="182"/>
    </row>
    <row r="17" spans="1:7" x14ac:dyDescent="0.25">
      <c r="A17" s="10"/>
      <c r="B17" s="182"/>
      <c r="C17" s="182"/>
      <c r="D17" s="182"/>
      <c r="E17" s="182"/>
      <c r="F17" s="182"/>
      <c r="G17" s="182"/>
    </row>
    <row r="18" spans="1:7" x14ac:dyDescent="0.25">
      <c r="A18" s="10"/>
      <c r="B18" s="182"/>
      <c r="C18" s="182"/>
      <c r="D18" s="182"/>
      <c r="E18" s="182"/>
      <c r="F18" s="182"/>
      <c r="G18" s="182"/>
    </row>
    <row r="19" spans="1:7" x14ac:dyDescent="0.25">
      <c r="A19" s="1"/>
      <c r="B19" s="143"/>
      <c r="C19" s="143"/>
      <c r="D19" s="143"/>
      <c r="E19" s="143"/>
      <c r="F19" s="143"/>
      <c r="G19" s="143"/>
    </row>
    <row r="20" spans="1:7" x14ac:dyDescent="0.25">
      <c r="A20" s="1"/>
      <c r="B20" s="143"/>
      <c r="C20" s="143"/>
      <c r="D20" s="143"/>
      <c r="E20" s="143"/>
      <c r="F20" s="143"/>
      <c r="G20" s="143"/>
    </row>
    <row r="21" spans="1:7" x14ac:dyDescent="0.25">
      <c r="A21" s="1"/>
      <c r="B21" s="143"/>
      <c r="C21" s="143"/>
      <c r="D21" s="143"/>
      <c r="E21" s="143"/>
      <c r="F21" s="143"/>
      <c r="G21" s="143"/>
    </row>
    <row r="22" spans="1:7" x14ac:dyDescent="0.25">
      <c r="A22" s="1"/>
      <c r="B22" s="143"/>
      <c r="C22" s="143"/>
      <c r="D22" s="143"/>
      <c r="E22" s="143"/>
      <c r="F22" s="143"/>
      <c r="G22" s="143"/>
    </row>
    <row r="23" spans="1:7" x14ac:dyDescent="0.25">
      <c r="A23" s="1"/>
      <c r="B23" s="143"/>
      <c r="C23" s="143"/>
      <c r="D23" s="143"/>
      <c r="E23" s="143"/>
      <c r="F23" s="143"/>
      <c r="G23" s="143"/>
    </row>
    <row r="24" spans="1:7" x14ac:dyDescent="0.25">
      <c r="A24" s="1"/>
      <c r="B24" s="143"/>
      <c r="C24" s="143"/>
      <c r="D24" s="143"/>
      <c r="E24" s="143"/>
      <c r="F24" s="143"/>
      <c r="G24" s="143"/>
    </row>
    <row r="25" spans="1:7" x14ac:dyDescent="0.25">
      <c r="A25" s="1"/>
      <c r="B25" s="143"/>
      <c r="C25" s="143"/>
      <c r="D25" s="143"/>
      <c r="E25" s="143"/>
      <c r="F25" s="143"/>
      <c r="G25" s="143"/>
    </row>
    <row r="26" spans="1:7" x14ac:dyDescent="0.25">
      <c r="A26" s="1"/>
      <c r="B26" s="143"/>
      <c r="C26" s="143"/>
      <c r="D26" s="143"/>
      <c r="E26" s="143"/>
      <c r="F26" s="143"/>
      <c r="G26" s="143"/>
    </row>
    <row r="27" spans="1:7" x14ac:dyDescent="0.25">
      <c r="A27" s="1"/>
      <c r="B27" s="143"/>
      <c r="C27" s="143"/>
      <c r="D27" s="143"/>
      <c r="E27" s="143"/>
      <c r="F27" s="143"/>
      <c r="G27" s="143"/>
    </row>
    <row r="28" spans="1:7" x14ac:dyDescent="0.25">
      <c r="A28" s="1"/>
      <c r="B28" s="143"/>
      <c r="C28" s="143"/>
      <c r="D28" s="143"/>
      <c r="E28" s="143"/>
      <c r="F28" s="143"/>
      <c r="G28" s="143"/>
    </row>
    <row r="29" spans="1:7" x14ac:dyDescent="0.25">
      <c r="A29" s="1"/>
      <c r="B29" s="143"/>
      <c r="C29" s="143"/>
      <c r="D29" s="143"/>
      <c r="E29" s="143"/>
      <c r="F29" s="143"/>
      <c r="G29" s="143"/>
    </row>
    <row r="30" spans="1:7" x14ac:dyDescent="0.25">
      <c r="A30" s="1"/>
      <c r="B30" s="143"/>
      <c r="C30" s="143"/>
      <c r="D30" s="143"/>
      <c r="E30" s="143"/>
      <c r="F30" s="143"/>
      <c r="G30" s="143"/>
    </row>
    <row r="31" spans="1:7" x14ac:dyDescent="0.25">
      <c r="A31" s="1"/>
      <c r="B31" s="143"/>
      <c r="C31" s="143"/>
      <c r="D31" s="143"/>
      <c r="E31" s="143"/>
      <c r="F31" s="143"/>
      <c r="G31" s="143"/>
    </row>
    <row r="32" spans="1:7" x14ac:dyDescent="0.25">
      <c r="A32" s="1"/>
      <c r="B32" s="143"/>
      <c r="C32" s="143"/>
      <c r="D32" s="143"/>
      <c r="E32" s="143"/>
      <c r="F32" s="143"/>
      <c r="G32" s="143"/>
    </row>
    <row r="33" spans="1:7" x14ac:dyDescent="0.25">
      <c r="A33" s="1"/>
      <c r="B33" s="143"/>
      <c r="C33" s="143"/>
      <c r="D33" s="143"/>
      <c r="E33" s="143"/>
      <c r="F33" s="143"/>
      <c r="G33" s="143"/>
    </row>
    <row r="34" spans="1:7" x14ac:dyDescent="0.25">
      <c r="A34" s="1"/>
      <c r="B34" s="143"/>
      <c r="C34" s="143"/>
      <c r="D34" s="143"/>
      <c r="E34" s="143"/>
      <c r="F34" s="143"/>
      <c r="G34" s="143"/>
    </row>
    <row r="35" spans="1:7" x14ac:dyDescent="0.25">
      <c r="A35" s="1"/>
      <c r="B35" s="143"/>
      <c r="C35" s="143"/>
      <c r="D35" s="143"/>
      <c r="E35" s="143"/>
      <c r="F35" s="143"/>
      <c r="G35" s="143"/>
    </row>
    <row r="36" spans="1:7" x14ac:dyDescent="0.25">
      <c r="B36" s="180"/>
      <c r="C36" s="180"/>
      <c r="D36" s="180"/>
      <c r="E36" s="180"/>
      <c r="F36" s="180"/>
      <c r="G36" s="180"/>
    </row>
    <row r="37" spans="1:7" x14ac:dyDescent="0.25">
      <c r="B37" s="180"/>
      <c r="C37" s="180"/>
      <c r="D37" s="180"/>
      <c r="E37" s="180"/>
      <c r="F37" s="180"/>
      <c r="G37" s="180"/>
    </row>
    <row r="38" spans="1:7" x14ac:dyDescent="0.25">
      <c r="B38" s="180"/>
      <c r="C38" s="180"/>
      <c r="D38" s="180"/>
      <c r="E38" s="180"/>
      <c r="F38" s="180"/>
      <c r="G38" s="180"/>
    </row>
    <row r="39" spans="1:7" x14ac:dyDescent="0.25">
      <c r="B39" s="180"/>
      <c r="C39" s="180"/>
      <c r="D39" s="180"/>
      <c r="E39" s="180"/>
      <c r="F39" s="180"/>
      <c r="G39" s="180"/>
    </row>
    <row r="40" spans="1:7" x14ac:dyDescent="0.25">
      <c r="B40" s="180"/>
      <c r="C40" s="180"/>
      <c r="D40" s="180"/>
      <c r="E40" s="180"/>
      <c r="F40" s="180"/>
      <c r="G40" s="180"/>
    </row>
    <row r="41" spans="1:7" x14ac:dyDescent="0.25">
      <c r="B41" s="180"/>
      <c r="C41" s="180"/>
      <c r="D41" s="180"/>
      <c r="E41" s="180"/>
      <c r="F41" s="180"/>
      <c r="G41" s="180"/>
    </row>
    <row r="42" spans="1:7" x14ac:dyDescent="0.25">
      <c r="B42" s="180"/>
      <c r="C42" s="180"/>
      <c r="D42" s="180"/>
      <c r="E42" s="180"/>
      <c r="F42" s="180"/>
      <c r="G42" s="180"/>
    </row>
    <row r="43" spans="1:7" x14ac:dyDescent="0.25">
      <c r="B43" s="180"/>
      <c r="C43" s="180"/>
      <c r="D43" s="180"/>
      <c r="E43" s="180"/>
      <c r="F43" s="180"/>
      <c r="G43" s="180"/>
    </row>
    <row r="44" spans="1:7" x14ac:dyDescent="0.25">
      <c r="B44" s="180"/>
      <c r="C44" s="180"/>
      <c r="D44" s="180"/>
      <c r="E44" s="180"/>
      <c r="F44" s="180"/>
      <c r="G44" s="180"/>
    </row>
    <row r="45" spans="1:7" x14ac:dyDescent="0.25">
      <c r="B45" s="180"/>
      <c r="C45" s="180"/>
      <c r="D45" s="180"/>
      <c r="E45" s="180"/>
      <c r="F45" s="180"/>
      <c r="G45" s="180"/>
    </row>
    <row r="46" spans="1:7" x14ac:dyDescent="0.25">
      <c r="B46" s="180"/>
      <c r="C46" s="180"/>
      <c r="D46" s="180"/>
      <c r="E46" s="180"/>
      <c r="F46" s="180"/>
      <c r="G46" s="180"/>
    </row>
    <row r="47" spans="1:7" x14ac:dyDescent="0.25">
      <c r="B47" s="180"/>
      <c r="C47" s="180"/>
      <c r="D47" s="180"/>
      <c r="E47" s="180"/>
      <c r="F47" s="180"/>
      <c r="G47" s="180"/>
    </row>
    <row r="48" spans="1:7" x14ac:dyDescent="0.25">
      <c r="B48" s="180"/>
      <c r="C48" s="180"/>
      <c r="D48" s="180"/>
      <c r="E48" s="180"/>
      <c r="F48" s="180"/>
      <c r="G48" s="180"/>
    </row>
    <row r="49" spans="2:7" x14ac:dyDescent="0.25">
      <c r="B49" s="180"/>
      <c r="C49" s="180"/>
      <c r="D49" s="180"/>
      <c r="E49" s="180"/>
      <c r="F49" s="180"/>
      <c r="G49" s="180"/>
    </row>
    <row r="50" spans="2:7" x14ac:dyDescent="0.25">
      <c r="B50" s="180"/>
      <c r="C50" s="180"/>
      <c r="D50" s="180"/>
      <c r="E50" s="180"/>
      <c r="F50" s="180"/>
      <c r="G50" s="180"/>
    </row>
    <row r="51" spans="2:7" x14ac:dyDescent="0.25">
      <c r="B51" s="180"/>
      <c r="C51" s="180"/>
      <c r="D51" s="180"/>
      <c r="E51" s="180"/>
      <c r="F51" s="180"/>
      <c r="G51" s="180"/>
    </row>
    <row r="52" spans="2:7" x14ac:dyDescent="0.25">
      <c r="B52" s="180"/>
      <c r="C52" s="180"/>
      <c r="D52" s="180"/>
      <c r="E52" s="180"/>
      <c r="F52" s="180"/>
      <c r="G52" s="180"/>
    </row>
    <row r="53" spans="2:7" x14ac:dyDescent="0.25">
      <c r="B53" s="180"/>
      <c r="C53" s="180"/>
      <c r="D53" s="180"/>
      <c r="E53" s="180"/>
      <c r="F53" s="180"/>
      <c r="G53" s="180"/>
    </row>
    <row r="54" spans="2:7" x14ac:dyDescent="0.25">
      <c r="B54" s="180"/>
      <c r="C54" s="180"/>
      <c r="D54" s="180"/>
      <c r="E54" s="180"/>
      <c r="F54" s="180"/>
      <c r="G54" s="180"/>
    </row>
    <row r="55" spans="2:7" x14ac:dyDescent="0.25">
      <c r="B55" s="180"/>
      <c r="C55" s="180"/>
      <c r="D55" s="180"/>
      <c r="E55" s="180"/>
      <c r="F55" s="180"/>
      <c r="G55" s="180"/>
    </row>
    <row r="56" spans="2:7" x14ac:dyDescent="0.25">
      <c r="B56" s="180"/>
      <c r="C56" s="180"/>
      <c r="D56" s="180"/>
      <c r="E56" s="180"/>
      <c r="F56" s="180"/>
      <c r="G56" s="180"/>
    </row>
    <row r="57" spans="2:7" x14ac:dyDescent="0.25">
      <c r="B57" s="180"/>
      <c r="C57" s="180"/>
      <c r="D57" s="180"/>
      <c r="E57" s="180"/>
      <c r="F57" s="180"/>
      <c r="G57" s="180"/>
    </row>
    <row r="58" spans="2:7" x14ac:dyDescent="0.25">
      <c r="B58" s="180"/>
      <c r="C58" s="180"/>
      <c r="D58" s="180"/>
      <c r="E58" s="180"/>
      <c r="F58" s="180"/>
      <c r="G58" s="180"/>
    </row>
    <row r="59" spans="2:7" x14ac:dyDescent="0.25">
      <c r="B59" s="180"/>
      <c r="C59" s="180"/>
      <c r="D59" s="180"/>
      <c r="E59" s="180"/>
      <c r="F59" s="180"/>
      <c r="G59" s="180"/>
    </row>
    <row r="60" spans="2:7" x14ac:dyDescent="0.25">
      <c r="B60" s="180"/>
      <c r="C60" s="180"/>
      <c r="D60" s="180"/>
      <c r="E60" s="180"/>
      <c r="F60" s="180"/>
      <c r="G60" s="180"/>
    </row>
    <row r="61" spans="2:7" x14ac:dyDescent="0.25">
      <c r="B61" s="180"/>
      <c r="C61" s="180"/>
      <c r="D61" s="180"/>
      <c r="E61" s="180"/>
      <c r="F61" s="180"/>
      <c r="G61" s="180"/>
    </row>
    <row r="62" spans="2:7" x14ac:dyDescent="0.25">
      <c r="B62" s="180"/>
      <c r="C62" s="180"/>
      <c r="D62" s="180"/>
      <c r="E62" s="180"/>
      <c r="F62" s="180"/>
      <c r="G62" s="180"/>
    </row>
    <row r="63" spans="2:7" x14ac:dyDescent="0.25">
      <c r="B63" s="180"/>
      <c r="C63" s="180"/>
      <c r="D63" s="180"/>
      <c r="E63" s="180"/>
      <c r="F63" s="180"/>
      <c r="G63" s="180"/>
    </row>
    <row r="64" spans="2:7" x14ac:dyDescent="0.25">
      <c r="B64" s="180"/>
      <c r="C64" s="180"/>
      <c r="D64" s="180"/>
      <c r="E64" s="180"/>
      <c r="F64" s="180"/>
      <c r="G64" s="180"/>
    </row>
    <row r="65" spans="2:7" x14ac:dyDescent="0.25">
      <c r="B65" s="180"/>
      <c r="C65" s="180"/>
      <c r="D65" s="180"/>
      <c r="E65" s="180"/>
      <c r="F65" s="180"/>
      <c r="G65" s="180"/>
    </row>
    <row r="66" spans="2:7" x14ac:dyDescent="0.25">
      <c r="B66" s="180"/>
      <c r="C66" s="180"/>
      <c r="D66" s="180"/>
      <c r="E66" s="180"/>
      <c r="F66" s="180"/>
      <c r="G66" s="180"/>
    </row>
    <row r="67" spans="2:7" x14ac:dyDescent="0.25">
      <c r="B67" s="180"/>
      <c r="C67" s="180"/>
      <c r="D67" s="180"/>
      <c r="E67" s="180"/>
      <c r="F67" s="180"/>
      <c r="G67" s="180"/>
    </row>
    <row r="68" spans="2:7" x14ac:dyDescent="0.25">
      <c r="B68" s="180"/>
      <c r="C68" s="180"/>
      <c r="D68" s="180"/>
      <c r="E68" s="180"/>
      <c r="F68" s="180"/>
      <c r="G68" s="180"/>
    </row>
    <row r="69" spans="2:7" x14ac:dyDescent="0.25">
      <c r="B69" s="180"/>
      <c r="C69" s="180"/>
      <c r="D69" s="180"/>
      <c r="E69" s="180"/>
      <c r="F69" s="180"/>
      <c r="G69" s="180"/>
    </row>
    <row r="70" spans="2:7" x14ac:dyDescent="0.25">
      <c r="B70" s="180"/>
      <c r="C70" s="180"/>
      <c r="D70" s="180"/>
      <c r="E70" s="180"/>
      <c r="F70" s="180"/>
      <c r="G70" s="180"/>
    </row>
    <row r="71" spans="2:7" x14ac:dyDescent="0.25">
      <c r="B71" s="180"/>
      <c r="C71" s="180"/>
      <c r="D71" s="180"/>
      <c r="E71" s="180"/>
      <c r="F71" s="180"/>
      <c r="G71" s="180"/>
    </row>
    <row r="72" spans="2:7" x14ac:dyDescent="0.25">
      <c r="B72" s="180"/>
      <c r="C72" s="180"/>
      <c r="D72" s="180"/>
      <c r="E72" s="180"/>
      <c r="F72" s="180"/>
      <c r="G72" s="180"/>
    </row>
    <row r="73" spans="2:7" x14ac:dyDescent="0.25">
      <c r="B73" s="180"/>
      <c r="C73" s="180"/>
      <c r="D73" s="180"/>
      <c r="E73" s="180"/>
      <c r="F73" s="180"/>
      <c r="G73" s="180"/>
    </row>
    <row r="74" spans="2:7" x14ac:dyDescent="0.25">
      <c r="B74" s="180"/>
      <c r="C74" s="180"/>
      <c r="D74" s="180"/>
      <c r="E74" s="180"/>
      <c r="F74" s="180"/>
      <c r="G74" s="180"/>
    </row>
    <row r="75" spans="2:7" x14ac:dyDescent="0.25">
      <c r="B75" s="180"/>
      <c r="C75" s="180"/>
      <c r="D75" s="180"/>
      <c r="E75" s="180"/>
      <c r="F75" s="180"/>
      <c r="G75" s="180"/>
    </row>
    <row r="76" spans="2:7" x14ac:dyDescent="0.25">
      <c r="B76" s="180"/>
      <c r="C76" s="180"/>
      <c r="D76" s="180"/>
      <c r="E76" s="180"/>
      <c r="F76" s="180"/>
      <c r="G76" s="180"/>
    </row>
    <row r="77" spans="2:7" x14ac:dyDescent="0.25">
      <c r="B77" s="180"/>
      <c r="C77" s="180"/>
      <c r="D77" s="180"/>
      <c r="E77" s="180"/>
      <c r="F77" s="180"/>
      <c r="G77" s="180"/>
    </row>
    <row r="78" spans="2:7" x14ac:dyDescent="0.25">
      <c r="B78" s="180"/>
      <c r="C78" s="180"/>
      <c r="D78" s="180"/>
      <c r="E78" s="180"/>
      <c r="F78" s="180"/>
      <c r="G78" s="180"/>
    </row>
    <row r="79" spans="2:7" x14ac:dyDescent="0.25">
      <c r="B79" s="180"/>
      <c r="C79" s="180"/>
      <c r="D79" s="180"/>
      <c r="E79" s="180"/>
      <c r="F79" s="180"/>
      <c r="G79" s="180"/>
    </row>
    <row r="80" spans="2:7" x14ac:dyDescent="0.25">
      <c r="B80" s="180"/>
      <c r="C80" s="180"/>
      <c r="D80" s="180"/>
      <c r="E80" s="180"/>
      <c r="F80" s="180"/>
      <c r="G80" s="180"/>
    </row>
    <row r="81" spans="2:7" x14ac:dyDescent="0.25">
      <c r="B81" s="180"/>
      <c r="C81" s="180"/>
      <c r="D81" s="180"/>
      <c r="E81" s="180"/>
      <c r="F81" s="180"/>
      <c r="G81" s="180"/>
    </row>
    <row r="82" spans="2:7" x14ac:dyDescent="0.25">
      <c r="B82" s="180"/>
      <c r="C82" s="180"/>
      <c r="D82" s="180"/>
      <c r="E82" s="180"/>
      <c r="F82" s="180"/>
      <c r="G82" s="180"/>
    </row>
    <row r="83" spans="2:7" x14ac:dyDescent="0.25">
      <c r="B83" s="180"/>
      <c r="C83" s="180"/>
      <c r="D83" s="180"/>
      <c r="E83" s="180"/>
      <c r="F83" s="180"/>
      <c r="G83" s="180"/>
    </row>
    <row r="84" spans="2:7" x14ac:dyDescent="0.25">
      <c r="B84" s="180"/>
      <c r="C84" s="180"/>
      <c r="D84" s="180"/>
      <c r="E84" s="180"/>
      <c r="F84" s="180"/>
      <c r="G84" s="180"/>
    </row>
    <row r="85" spans="2:7" x14ac:dyDescent="0.25">
      <c r="B85" s="180"/>
      <c r="C85" s="180"/>
      <c r="D85" s="180"/>
      <c r="E85" s="180"/>
      <c r="F85" s="180"/>
      <c r="G85" s="180"/>
    </row>
    <row r="86" spans="2:7" x14ac:dyDescent="0.25">
      <c r="B86" s="180"/>
      <c r="C86" s="180"/>
      <c r="D86" s="180"/>
      <c r="E86" s="180"/>
      <c r="F86" s="180"/>
      <c r="G86" s="180"/>
    </row>
    <row r="87" spans="2:7" x14ac:dyDescent="0.25">
      <c r="B87" s="180"/>
      <c r="C87" s="180"/>
      <c r="D87" s="180"/>
      <c r="E87" s="180"/>
      <c r="F87" s="180"/>
      <c r="G87" s="180"/>
    </row>
    <row r="88" spans="2:7" x14ac:dyDescent="0.25">
      <c r="B88" s="180"/>
      <c r="C88" s="180"/>
      <c r="D88" s="180"/>
      <c r="E88" s="180"/>
      <c r="F88" s="180"/>
      <c r="G88" s="180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opLeftCell="A7"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206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4" t="s">
        <v>1</v>
      </c>
      <c r="C2" s="195"/>
      <c r="D2" s="195"/>
      <c r="E2" s="195"/>
      <c r="F2" s="195"/>
      <c r="G2" s="195"/>
      <c r="H2" s="195"/>
      <c r="I2" s="195"/>
      <c r="J2" s="196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7" t="s">
        <v>21</v>
      </c>
      <c r="C6" s="198"/>
      <c r="D6" s="198"/>
      <c r="E6" s="198"/>
      <c r="F6" s="198"/>
      <c r="G6" s="198"/>
      <c r="H6" s="198"/>
      <c r="I6" s="198"/>
      <c r="J6" s="199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0" t="s">
        <v>22</v>
      </c>
      <c r="C8" s="201"/>
      <c r="D8" s="201"/>
      <c r="E8" s="201"/>
      <c r="F8" s="201"/>
      <c r="G8" s="201"/>
      <c r="H8" s="201"/>
      <c r="I8" s="201"/>
      <c r="J8" s="202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0" t="s">
        <v>23</v>
      </c>
      <c r="C10" s="201"/>
      <c r="D10" s="201"/>
      <c r="E10" s="201"/>
      <c r="F10" s="201"/>
      <c r="G10" s="201"/>
      <c r="H10" s="201"/>
      <c r="I10" s="201"/>
      <c r="J10" s="202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'Kryci_list 13663'!D16</f>
        <v>0</v>
      </c>
      <c r="E16" s="89">
        <f>'Kryci_list 13663'!E16</f>
        <v>0</v>
      </c>
      <c r="F16" s="98">
        <f>'Kryci_list 13663'!F16</f>
        <v>0</v>
      </c>
      <c r="G16" s="52">
        <v>6</v>
      </c>
      <c r="H16" s="107" t="s">
        <v>33</v>
      </c>
      <c r="I16" s="121"/>
      <c r="J16" s="118">
        <f>Rekapitulácia!F8</f>
        <v>0</v>
      </c>
    </row>
    <row r="17" spans="1:10" ht="18" customHeight="1" x14ac:dyDescent="0.25">
      <c r="A17" s="11"/>
      <c r="B17" s="59">
        <v>2</v>
      </c>
      <c r="C17" s="63" t="s">
        <v>28</v>
      </c>
      <c r="D17" s="70">
        <f>'Kryci_list 13663'!D17</f>
        <v>0</v>
      </c>
      <c r="E17" s="68">
        <f>'Kryci_list 13663'!E17</f>
        <v>0</v>
      </c>
      <c r="F17" s="73">
        <f>'Kryci_list 13663'!F17</f>
        <v>0</v>
      </c>
      <c r="G17" s="53">
        <v>7</v>
      </c>
      <c r="H17" s="108" t="s">
        <v>34</v>
      </c>
      <c r="I17" s="121"/>
      <c r="J17" s="119">
        <f>Rekapitulácia!E8</f>
        <v>0</v>
      </c>
    </row>
    <row r="18" spans="1:10" ht="18" customHeight="1" x14ac:dyDescent="0.25">
      <c r="A18" s="11"/>
      <c r="B18" s="60">
        <v>3</v>
      </c>
      <c r="C18" s="64" t="s">
        <v>29</v>
      </c>
      <c r="D18" s="71">
        <f>'Kryci_list 13663'!D18</f>
        <v>0</v>
      </c>
      <c r="E18" s="69">
        <f>'Kryci_list 13663'!E18</f>
        <v>0</v>
      </c>
      <c r="F18" s="74">
        <f>'Kryci_list 13663'!F18</f>
        <v>0</v>
      </c>
      <c r="G18" s="53">
        <v>8</v>
      </c>
      <c r="H18" s="108" t="s">
        <v>35</v>
      </c>
      <c r="I18" s="121"/>
      <c r="J18" s="119">
        <f>Rekapitulácia!D8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44</v>
      </c>
      <c r="D22" s="79"/>
      <c r="E22" s="82"/>
      <c r="F22" s="73">
        <f>'Kryci_list 13663'!F22</f>
        <v>0</v>
      </c>
      <c r="G22" s="52">
        <v>16</v>
      </c>
      <c r="H22" s="107" t="s">
        <v>50</v>
      </c>
      <c r="I22" s="121"/>
      <c r="J22" s="118">
        <f>'Kryci_list 13663'!J22</f>
        <v>0</v>
      </c>
    </row>
    <row r="23" spans="1:10" ht="18" customHeight="1" x14ac:dyDescent="0.25">
      <c r="A23" s="11"/>
      <c r="B23" s="53">
        <v>12</v>
      </c>
      <c r="C23" s="56" t="s">
        <v>45</v>
      </c>
      <c r="D23" s="58"/>
      <c r="E23" s="82"/>
      <c r="F23" s="74">
        <f>'Kryci_list 13663'!F23</f>
        <v>0</v>
      </c>
      <c r="G23" s="53">
        <v>17</v>
      </c>
      <c r="H23" s="108" t="s">
        <v>51</v>
      </c>
      <c r="I23" s="121"/>
      <c r="J23" s="119">
        <f>'Kryci_list 13663'!J23</f>
        <v>0</v>
      </c>
    </row>
    <row r="24" spans="1:10" ht="18" customHeight="1" x14ac:dyDescent="0.25">
      <c r="A24" s="11"/>
      <c r="B24" s="53">
        <v>13</v>
      </c>
      <c r="C24" s="56" t="s">
        <v>46</v>
      </c>
      <c r="D24" s="58"/>
      <c r="E24" s="82"/>
      <c r="F24" s="74">
        <f>'Kryci_list 13663'!F24</f>
        <v>0</v>
      </c>
      <c r="G24" s="53">
        <v>18</v>
      </c>
      <c r="H24" s="108" t="s">
        <v>52</v>
      </c>
      <c r="I24" s="121"/>
      <c r="J24" s="119">
        <f>'Kryci_list 13663'!J24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Rekapitulácia!B9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Rekapitulácia!B10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41</v>
      </c>
      <c r="I31" s="27"/>
      <c r="J31" s="191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87" t="s">
        <v>42</v>
      </c>
      <c r="H32" s="188"/>
      <c r="I32" s="189"/>
      <c r="J32" s="190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15"/>
      <c r="G33" s="14"/>
      <c r="H33" s="133" t="s">
        <v>57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3" t="s">
        <v>1</v>
      </c>
      <c r="C2" s="204"/>
      <c r="D2" s="204"/>
      <c r="E2" s="204"/>
      <c r="F2" s="204"/>
      <c r="G2" s="204"/>
      <c r="H2" s="204"/>
      <c r="I2" s="204"/>
      <c r="J2" s="205"/>
    </row>
    <row r="3" spans="1:23" ht="18" customHeight="1" x14ac:dyDescent="0.25">
      <c r="A3" s="11"/>
      <c r="B3" s="34" t="s">
        <v>15</v>
      </c>
      <c r="C3" s="35"/>
      <c r="D3" s="36"/>
      <c r="E3" s="36"/>
      <c r="F3" s="36"/>
      <c r="G3" s="16"/>
      <c r="H3" s="16"/>
      <c r="I3" s="37" t="s">
        <v>14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16</v>
      </c>
      <c r="J4" s="30"/>
    </row>
    <row r="5" spans="1:23" ht="18" customHeight="1" thickBot="1" x14ac:dyDescent="0.3">
      <c r="A5" s="11"/>
      <c r="B5" s="38" t="s">
        <v>17</v>
      </c>
      <c r="C5" s="19"/>
      <c r="D5" s="16"/>
      <c r="E5" s="16"/>
      <c r="F5" s="39" t="s">
        <v>18</v>
      </c>
      <c r="G5" s="16"/>
      <c r="H5" s="16"/>
      <c r="I5" s="37" t="s">
        <v>19</v>
      </c>
      <c r="J5" s="40" t="s">
        <v>20</v>
      </c>
    </row>
    <row r="6" spans="1:23" ht="20.100000000000001" customHeight="1" thickTop="1" x14ac:dyDescent="0.25">
      <c r="A6" s="11"/>
      <c r="B6" s="197" t="s">
        <v>21</v>
      </c>
      <c r="C6" s="198"/>
      <c r="D6" s="198"/>
      <c r="E6" s="198"/>
      <c r="F6" s="198"/>
      <c r="G6" s="198"/>
      <c r="H6" s="198"/>
      <c r="I6" s="198"/>
      <c r="J6" s="199"/>
    </row>
    <row r="7" spans="1:23" ht="18" customHeight="1" x14ac:dyDescent="0.25">
      <c r="A7" s="11"/>
      <c r="B7" s="49" t="s">
        <v>24</v>
      </c>
      <c r="C7" s="42"/>
      <c r="D7" s="17"/>
      <c r="E7" s="17"/>
      <c r="F7" s="17"/>
      <c r="G7" s="50" t="s">
        <v>25</v>
      </c>
      <c r="H7" s="17"/>
      <c r="I7" s="28"/>
      <c r="J7" s="43"/>
    </row>
    <row r="8" spans="1:23" ht="20.100000000000001" customHeight="1" x14ac:dyDescent="0.25">
      <c r="A8" s="11"/>
      <c r="B8" s="200" t="s">
        <v>22</v>
      </c>
      <c r="C8" s="201"/>
      <c r="D8" s="201"/>
      <c r="E8" s="201"/>
      <c r="F8" s="201"/>
      <c r="G8" s="201"/>
      <c r="H8" s="201"/>
      <c r="I8" s="201"/>
      <c r="J8" s="202"/>
    </row>
    <row r="9" spans="1:23" ht="18" customHeight="1" x14ac:dyDescent="0.25">
      <c r="A9" s="11"/>
      <c r="B9" s="38" t="s">
        <v>24</v>
      </c>
      <c r="C9" s="19"/>
      <c r="D9" s="16"/>
      <c r="E9" s="16"/>
      <c r="F9" s="16"/>
      <c r="G9" s="39" t="s">
        <v>25</v>
      </c>
      <c r="H9" s="16"/>
      <c r="I9" s="27"/>
      <c r="J9" s="30"/>
    </row>
    <row r="10" spans="1:23" ht="20.100000000000001" customHeight="1" x14ac:dyDescent="0.25">
      <c r="A10" s="11"/>
      <c r="B10" s="200" t="s">
        <v>23</v>
      </c>
      <c r="C10" s="201"/>
      <c r="D10" s="201"/>
      <c r="E10" s="201"/>
      <c r="F10" s="201"/>
      <c r="G10" s="201"/>
      <c r="H10" s="201"/>
      <c r="I10" s="201"/>
      <c r="J10" s="202"/>
    </row>
    <row r="11" spans="1:23" ht="18" customHeight="1" thickBot="1" x14ac:dyDescent="0.3">
      <c r="A11" s="11"/>
      <c r="B11" s="38" t="s">
        <v>24</v>
      </c>
      <c r="C11" s="19"/>
      <c r="D11" s="16"/>
      <c r="E11" s="16"/>
      <c r="F11" s="16"/>
      <c r="G11" s="39" t="s">
        <v>25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26</v>
      </c>
      <c r="C15" s="84" t="s">
        <v>6</v>
      </c>
      <c r="D15" s="84" t="s">
        <v>53</v>
      </c>
      <c r="E15" s="85" t="s">
        <v>54</v>
      </c>
      <c r="F15" s="97" t="s">
        <v>55</v>
      </c>
      <c r="G15" s="51" t="s">
        <v>31</v>
      </c>
      <c r="H15" s="54" t="s">
        <v>32</v>
      </c>
      <c r="I15" s="26"/>
      <c r="J15" s="48"/>
    </row>
    <row r="16" spans="1:23" ht="18" customHeight="1" x14ac:dyDescent="0.25">
      <c r="A16" s="11"/>
      <c r="B16" s="86">
        <v>1</v>
      </c>
      <c r="C16" s="87" t="s">
        <v>27</v>
      </c>
      <c r="D16" s="88">
        <f>'Rekap 13663'!B16</f>
        <v>0</v>
      </c>
      <c r="E16" s="89">
        <f>'Rekap 13663'!C16</f>
        <v>0</v>
      </c>
      <c r="F16" s="98">
        <f>'Rekap 13663'!D16</f>
        <v>0</v>
      </c>
      <c r="G16" s="52">
        <v>6</v>
      </c>
      <c r="H16" s="107" t="s">
        <v>33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28</v>
      </c>
      <c r="D17" s="70"/>
      <c r="E17" s="68"/>
      <c r="F17" s="73"/>
      <c r="G17" s="53">
        <v>7</v>
      </c>
      <c r="H17" s="108" t="s">
        <v>34</v>
      </c>
      <c r="I17" s="121"/>
      <c r="J17" s="119">
        <f>'SO 13663'!Y76</f>
        <v>0</v>
      </c>
    </row>
    <row r="18" spans="1:26" ht="18" customHeight="1" x14ac:dyDescent="0.25">
      <c r="A18" s="11"/>
      <c r="B18" s="60">
        <v>3</v>
      </c>
      <c r="C18" s="64" t="s">
        <v>29</v>
      </c>
      <c r="D18" s="71"/>
      <c r="E18" s="69"/>
      <c r="F18" s="74"/>
      <c r="G18" s="53">
        <v>8</v>
      </c>
      <c r="H18" s="108" t="s">
        <v>35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30</v>
      </c>
      <c r="D20" s="72"/>
      <c r="E20" s="92"/>
      <c r="F20" s="99">
        <f>SUM(F16:F19)</f>
        <v>0</v>
      </c>
      <c r="G20" s="53">
        <v>10</v>
      </c>
      <c r="H20" s="108" t="s">
        <v>30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43</v>
      </c>
      <c r="C21" s="61" t="s">
        <v>7</v>
      </c>
      <c r="D21" s="67"/>
      <c r="E21" s="18"/>
      <c r="F21" s="90"/>
      <c r="G21" s="57" t="s">
        <v>49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44</v>
      </c>
      <c r="D22" s="79"/>
      <c r="E22" s="81" t="s">
        <v>47</v>
      </c>
      <c r="F22" s="73">
        <f>((F16*U22*0)+(F17*V22*0)+(F18*W22*0))/100</f>
        <v>0</v>
      </c>
      <c r="G22" s="52">
        <v>16</v>
      </c>
      <c r="H22" s="107" t="s">
        <v>50</v>
      </c>
      <c r="I22" s="122" t="s">
        <v>47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45</v>
      </c>
      <c r="D23" s="58"/>
      <c r="E23" s="81" t="s">
        <v>48</v>
      </c>
      <c r="F23" s="74">
        <f>((F16*U23*0)+(F17*V23*0)+(F18*W23*0))/100</f>
        <v>0</v>
      </c>
      <c r="G23" s="53">
        <v>17</v>
      </c>
      <c r="H23" s="108" t="s">
        <v>51</v>
      </c>
      <c r="I23" s="122" t="s">
        <v>47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46</v>
      </c>
      <c r="D24" s="58"/>
      <c r="E24" s="81" t="s">
        <v>47</v>
      </c>
      <c r="F24" s="74">
        <f>((F16*U24*0)+(F17*V24*0)+(F18*W24*0))/100</f>
        <v>0</v>
      </c>
      <c r="G24" s="53">
        <v>18</v>
      </c>
      <c r="H24" s="108" t="s">
        <v>52</v>
      </c>
      <c r="I24" s="122" t="s">
        <v>48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30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58</v>
      </c>
      <c r="D27" s="128"/>
      <c r="E27" s="94"/>
      <c r="F27" s="29"/>
      <c r="G27" s="101" t="s">
        <v>36</v>
      </c>
      <c r="H27" s="96" t="s">
        <v>37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38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39</v>
      </c>
      <c r="I29" s="115">
        <f>J28-SUM('SO 13663'!J9:'SO 13663'!J75)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40</v>
      </c>
      <c r="I30" s="81">
        <f>SUM('SO 13663'!J9:'SO 13663'!J75)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41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42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56</v>
      </c>
      <c r="E33" s="15"/>
      <c r="F33" s="95"/>
      <c r="G33" s="103">
        <v>26</v>
      </c>
      <c r="H33" s="134" t="s">
        <v>57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06" t="s">
        <v>21</v>
      </c>
      <c r="B1" s="207"/>
      <c r="C1" s="207"/>
      <c r="D1" s="208"/>
      <c r="E1" s="138" t="s">
        <v>18</v>
      </c>
      <c r="F1" s="137"/>
      <c r="W1">
        <v>30.126000000000001</v>
      </c>
    </row>
    <row r="2" spans="1:26" ht="20.100000000000001" customHeight="1" x14ac:dyDescent="0.25">
      <c r="A2" s="206" t="s">
        <v>22</v>
      </c>
      <c r="B2" s="207"/>
      <c r="C2" s="207"/>
      <c r="D2" s="208"/>
      <c r="E2" s="138" t="s">
        <v>16</v>
      </c>
      <c r="F2" s="137"/>
    </row>
    <row r="3" spans="1:26" ht="20.100000000000001" customHeight="1" x14ac:dyDescent="0.25">
      <c r="A3" s="206" t="s">
        <v>23</v>
      </c>
      <c r="B3" s="207"/>
      <c r="C3" s="207"/>
      <c r="D3" s="208"/>
      <c r="E3" s="138" t="s">
        <v>62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15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63</v>
      </c>
      <c r="B8" s="136"/>
      <c r="C8" s="136"/>
      <c r="D8" s="136"/>
      <c r="E8" s="136"/>
      <c r="F8" s="136"/>
    </row>
    <row r="9" spans="1:26" x14ac:dyDescent="0.25">
      <c r="A9" s="141" t="s">
        <v>59</v>
      </c>
      <c r="B9" s="141" t="s">
        <v>53</v>
      </c>
      <c r="C9" s="141" t="s">
        <v>54</v>
      </c>
      <c r="D9" s="141" t="s">
        <v>30</v>
      </c>
      <c r="E9" s="141" t="s">
        <v>60</v>
      </c>
      <c r="F9" s="141" t="s">
        <v>61</v>
      </c>
    </row>
    <row r="10" spans="1:26" x14ac:dyDescent="0.25">
      <c r="A10" s="148" t="s">
        <v>64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65</v>
      </c>
      <c r="B11" s="151">
        <f>'SO 13663'!K26</f>
        <v>0</v>
      </c>
      <c r="C11" s="151">
        <f>'SO 13663'!L26</f>
        <v>0</v>
      </c>
      <c r="D11" s="151">
        <f>'SO 13663'!H26</f>
        <v>0</v>
      </c>
      <c r="E11" s="152">
        <f>'SO 13663'!O26</f>
        <v>0</v>
      </c>
      <c r="F11" s="152">
        <f>'SO 13663'!R26</f>
        <v>0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66</v>
      </c>
      <c r="B12" s="151">
        <f>'SO 13663'!K35</f>
        <v>0</v>
      </c>
      <c r="C12" s="151">
        <f>'SO 13663'!L35</f>
        <v>0</v>
      </c>
      <c r="D12" s="151">
        <f>'SO 13663'!H35</f>
        <v>0</v>
      </c>
      <c r="E12" s="152">
        <f>'SO 13663'!O35</f>
        <v>2.93</v>
      </c>
      <c r="F12" s="152">
        <f>'SO 13663'!R35</f>
        <v>84.83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67</v>
      </c>
      <c r="B13" s="151">
        <f>'SO 13663'!K40</f>
        <v>0</v>
      </c>
      <c r="C13" s="151">
        <f>'SO 13663'!L40</f>
        <v>0</v>
      </c>
      <c r="D13" s="151">
        <f>'SO 13663'!H40</f>
        <v>0</v>
      </c>
      <c r="E13" s="152">
        <f>'SO 13663'!O40</f>
        <v>0.54</v>
      </c>
      <c r="F13" s="152">
        <f>'SO 13663'!R40</f>
        <v>320.75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68</v>
      </c>
      <c r="B14" s="151">
        <f>'SO 13663'!K69</f>
        <v>0</v>
      </c>
      <c r="C14" s="151">
        <f>'SO 13663'!L69</f>
        <v>0</v>
      </c>
      <c r="D14" s="151">
        <f>'SO 13663'!H69</f>
        <v>0</v>
      </c>
      <c r="E14" s="152">
        <f>'SO 13663'!O69</f>
        <v>0</v>
      </c>
      <c r="F14" s="152">
        <f>'SO 13663'!R69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69</v>
      </c>
      <c r="B15" s="151">
        <f>'SO 13663'!K73</f>
        <v>0</v>
      </c>
      <c r="C15" s="151">
        <f>'SO 13663'!L73</f>
        <v>0</v>
      </c>
      <c r="D15" s="151">
        <f>'SO 13663'!H73</f>
        <v>0</v>
      </c>
      <c r="E15" s="152">
        <f>'SO 13663'!O73</f>
        <v>0</v>
      </c>
      <c r="F15" s="152">
        <f>'SO 13663'!R73</f>
        <v>0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2" t="s">
        <v>64</v>
      </c>
      <c r="B16" s="153">
        <f>'SO 13663'!K75</f>
        <v>0</v>
      </c>
      <c r="C16" s="153">
        <f>'SO 13663'!L75</f>
        <v>0</v>
      </c>
      <c r="D16" s="153">
        <f>'SO 13663'!H75</f>
        <v>0</v>
      </c>
      <c r="E16" s="154">
        <f>'SO 13663'!R75</f>
        <v>405.58</v>
      </c>
      <c r="F16" s="154">
        <f>'SO 13663'!U75</f>
        <v>0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"/>
      <c r="B17" s="143"/>
      <c r="C17" s="143"/>
      <c r="D17" s="143"/>
      <c r="E17" s="142"/>
      <c r="F17" s="142"/>
    </row>
    <row r="18" spans="1:26" x14ac:dyDescent="0.25">
      <c r="A18" s="2" t="s">
        <v>70</v>
      </c>
      <c r="B18" s="153">
        <f>'SO 13663'!K76</f>
        <v>0</v>
      </c>
      <c r="C18" s="153">
        <f>'SO 13663'!L76</f>
        <v>0</v>
      </c>
      <c r="D18" s="153">
        <f>'SO 13663'!H76</f>
        <v>0</v>
      </c>
      <c r="E18" s="154">
        <f>'SO 13663'!R76</f>
        <v>405.58</v>
      </c>
      <c r="F18" s="154">
        <f>'SO 13663'!U76</f>
        <v>0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"/>
      <c r="B19" s="143"/>
      <c r="C19" s="143"/>
      <c r="D19" s="143"/>
      <c r="E19" s="142"/>
      <c r="F19" s="142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1"/>
      <c r="B21" s="143"/>
      <c r="C21" s="143"/>
      <c r="D21" s="143"/>
      <c r="E21" s="142"/>
      <c r="F21" s="142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workbookViewId="0">
      <pane ySplit="8" topLeftCell="A55" activePane="bottomLeft" state="frozen"/>
      <selection pane="bottomLeft" activeCell="F10" sqref="F10:F74"/>
    </sheetView>
  </sheetViews>
  <sheetFormatPr defaultColWidth="0" defaultRowHeight="15" x14ac:dyDescent="0.25"/>
  <cols>
    <col min="1" max="1" width="5.7109375" customWidth="1"/>
    <col min="2" max="2" width="12.7109375" customWidth="1"/>
    <col min="3" max="3" width="44.7109375" customWidth="1"/>
    <col min="4" max="4" width="5.7109375" customWidth="1"/>
    <col min="5" max="6" width="9.7109375" customWidth="1"/>
    <col min="7" max="7" width="9.7109375" hidden="1" customWidth="1"/>
    <col min="8" max="8" width="10.7109375" customWidth="1"/>
    <col min="9" max="14" width="0" hidden="1" customWidth="1"/>
    <col min="15" max="15" width="9.7109375" customWidth="1"/>
    <col min="16" max="17" width="0" hidden="1" customWidth="1"/>
    <col min="18" max="18" width="7.7109375" customWidth="1"/>
    <col min="19" max="20" width="0" hidden="1" customWidth="1"/>
    <col min="21" max="21" width="7.7109375" customWidth="1"/>
    <col min="22" max="25" width="0" hidden="1" customWidth="1"/>
    <col min="26" max="26" width="9.140625" customWidth="1"/>
    <col min="27" max="16384" width="9.140625" hidden="1"/>
  </cols>
  <sheetData>
    <row r="1" spans="1:25" ht="20.100000000000001" customHeight="1" x14ac:dyDescent="0.25">
      <c r="A1" s="209" t="s">
        <v>21</v>
      </c>
      <c r="B1" s="210"/>
      <c r="C1" s="210"/>
      <c r="D1" s="210"/>
      <c r="E1" s="210"/>
      <c r="F1" s="210"/>
      <c r="G1" s="211"/>
      <c r="H1" s="160" t="s">
        <v>18</v>
      </c>
      <c r="I1" s="159"/>
      <c r="J1" s="3"/>
      <c r="K1" s="3"/>
      <c r="L1" s="3"/>
      <c r="M1" s="3"/>
      <c r="N1" s="3"/>
      <c r="O1" s="3"/>
      <c r="R1" s="3"/>
      <c r="U1" s="155"/>
      <c r="V1">
        <v>30.126000000000001</v>
      </c>
    </row>
    <row r="2" spans="1:25" ht="20.100000000000001" customHeight="1" x14ac:dyDescent="0.25">
      <c r="A2" s="209" t="s">
        <v>22</v>
      </c>
      <c r="B2" s="210"/>
      <c r="C2" s="210"/>
      <c r="D2" s="210"/>
      <c r="E2" s="210"/>
      <c r="F2" s="210"/>
      <c r="G2" s="211"/>
      <c r="H2" s="160" t="s">
        <v>16</v>
      </c>
      <c r="I2" s="159"/>
      <c r="J2" s="3"/>
      <c r="K2" s="3"/>
      <c r="L2" s="3"/>
      <c r="M2" s="3"/>
      <c r="N2" s="3"/>
      <c r="O2" s="3"/>
      <c r="R2" s="3"/>
      <c r="U2" s="155"/>
    </row>
    <row r="3" spans="1:25" ht="20.100000000000001" customHeight="1" x14ac:dyDescent="0.25">
      <c r="A3" s="209" t="s">
        <v>23</v>
      </c>
      <c r="B3" s="210"/>
      <c r="C3" s="210"/>
      <c r="D3" s="210"/>
      <c r="E3" s="210"/>
      <c r="F3" s="210"/>
      <c r="G3" s="211"/>
      <c r="H3" s="160" t="s">
        <v>62</v>
      </c>
      <c r="I3" s="159"/>
      <c r="J3" s="3"/>
      <c r="K3" s="3"/>
      <c r="L3" s="3"/>
      <c r="M3" s="3"/>
      <c r="N3" s="3"/>
      <c r="O3" s="3"/>
      <c r="R3" s="3"/>
      <c r="U3" s="155"/>
    </row>
    <row r="4" spans="1:25" x14ac:dyDescent="0.25">
      <c r="A4" s="5" t="s">
        <v>81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R4" s="3"/>
      <c r="U4" s="155"/>
    </row>
    <row r="5" spans="1:25" x14ac:dyDescent="0.25">
      <c r="A5" s="5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R5" s="3"/>
      <c r="U5" s="155"/>
    </row>
    <row r="6" spans="1:2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R6" s="3"/>
      <c r="U6" s="155"/>
    </row>
    <row r="7" spans="1:25" x14ac:dyDescent="0.25">
      <c r="A7" s="13" t="s">
        <v>63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R7" s="12"/>
      <c r="U7" s="163"/>
    </row>
    <row r="8" spans="1:25" ht="15.75" x14ac:dyDescent="0.25">
      <c r="A8" s="162" t="s">
        <v>71</v>
      </c>
      <c r="B8" s="162" t="s">
        <v>72</v>
      </c>
      <c r="C8" s="162" t="s">
        <v>73</v>
      </c>
      <c r="D8" s="162" t="s">
        <v>74</v>
      </c>
      <c r="E8" s="162" t="s">
        <v>75</v>
      </c>
      <c r="F8" s="162" t="s">
        <v>76</v>
      </c>
      <c r="G8" s="162" t="s">
        <v>54</v>
      </c>
      <c r="H8" s="162" t="s">
        <v>77</v>
      </c>
      <c r="I8" s="162"/>
      <c r="J8" s="162"/>
      <c r="K8" s="162"/>
      <c r="L8" s="162"/>
      <c r="M8" s="162"/>
      <c r="N8" s="162"/>
      <c r="O8" s="162" t="s">
        <v>78</v>
      </c>
      <c r="P8" s="156"/>
      <c r="Q8" s="156"/>
      <c r="R8" s="162" t="s">
        <v>79</v>
      </c>
      <c r="S8" s="158"/>
      <c r="T8" s="158"/>
      <c r="U8" s="164" t="s">
        <v>80</v>
      </c>
      <c r="V8" s="157"/>
      <c r="W8" s="157"/>
      <c r="X8" s="157"/>
      <c r="Y8" s="157"/>
    </row>
    <row r="9" spans="1:25" x14ac:dyDescent="0.25">
      <c r="A9" s="144"/>
      <c r="B9" s="165"/>
      <c r="C9" s="148" t="s">
        <v>64</v>
      </c>
      <c r="D9" s="144"/>
      <c r="E9" s="166"/>
      <c r="F9" s="145"/>
      <c r="G9" s="145"/>
      <c r="H9" s="145"/>
      <c r="I9" s="144"/>
      <c r="J9" s="144"/>
      <c r="K9" s="144"/>
      <c r="L9" s="144"/>
      <c r="M9" s="144"/>
      <c r="N9" s="144"/>
      <c r="O9" s="144"/>
      <c r="P9" s="147"/>
      <c r="Q9" s="147"/>
      <c r="R9" s="144"/>
      <c r="S9" s="147"/>
      <c r="T9" s="147"/>
      <c r="U9" s="167"/>
      <c r="V9" s="147"/>
      <c r="W9" s="147"/>
      <c r="X9" s="147"/>
      <c r="Y9" s="147"/>
    </row>
    <row r="10" spans="1:25" x14ac:dyDescent="0.25">
      <c r="A10" s="150"/>
      <c r="B10" s="150"/>
      <c r="C10" s="150" t="s">
        <v>65</v>
      </c>
      <c r="D10" s="150"/>
      <c r="E10" s="168"/>
      <c r="F10" s="151"/>
      <c r="G10" s="151"/>
      <c r="H10" s="151"/>
      <c r="I10" s="150"/>
      <c r="J10" s="150"/>
      <c r="K10" s="150"/>
      <c r="L10" s="150"/>
      <c r="M10" s="150"/>
      <c r="N10" s="150"/>
      <c r="O10" s="150"/>
      <c r="P10" s="147"/>
      <c r="Q10" s="147"/>
      <c r="R10" s="150"/>
      <c r="S10" s="147"/>
      <c r="T10" s="147"/>
      <c r="U10" s="147"/>
      <c r="V10" s="147"/>
      <c r="W10" s="147"/>
      <c r="X10" s="147"/>
      <c r="Y10" s="147"/>
    </row>
    <row r="11" spans="1:25" ht="24.95" customHeight="1" x14ac:dyDescent="0.25">
      <c r="A11" s="169" t="s">
        <v>82</v>
      </c>
      <c r="B11" s="172" t="s">
        <v>83</v>
      </c>
      <c r="C11" s="169" t="s">
        <v>84</v>
      </c>
      <c r="D11" s="169" t="s">
        <v>85</v>
      </c>
      <c r="E11" s="170">
        <v>117</v>
      </c>
      <c r="F11" s="171"/>
      <c r="G11" s="171"/>
      <c r="H11" s="171">
        <f t="shared" ref="H11:H25" si="0">ROUND(E11*(F11+G11),2)</f>
        <v>0</v>
      </c>
      <c r="I11" s="169">
        <f t="shared" ref="I11:I25" si="1">ROUND(E11*(M11),2)</f>
        <v>360.36</v>
      </c>
      <c r="J11" s="1">
        <f t="shared" ref="J11:J25" si="2">ROUND(E11*(N11),2)</f>
        <v>0</v>
      </c>
      <c r="K11" s="1">
        <f t="shared" ref="K11:K24" si="3">ROUND(E11*(F11),2)</f>
        <v>0</v>
      </c>
      <c r="L11" s="1"/>
      <c r="M11" s="1">
        <v>3.08</v>
      </c>
      <c r="N11" s="1"/>
      <c r="O11" s="161"/>
      <c r="P11" s="173"/>
      <c r="Q11" s="173"/>
      <c r="R11" s="150"/>
      <c r="U11" s="174"/>
      <c r="Y11">
        <v>0</v>
      </c>
    </row>
    <row r="12" spans="1:25" ht="24.95" customHeight="1" x14ac:dyDescent="0.25">
      <c r="A12" s="169" t="s">
        <v>82</v>
      </c>
      <c r="B12" s="172" t="s">
        <v>86</v>
      </c>
      <c r="C12" s="169" t="s">
        <v>87</v>
      </c>
      <c r="D12" s="169" t="s">
        <v>88</v>
      </c>
      <c r="E12" s="170">
        <v>337.5</v>
      </c>
      <c r="F12" s="171"/>
      <c r="G12" s="171"/>
      <c r="H12" s="171">
        <f t="shared" si="0"/>
        <v>0</v>
      </c>
      <c r="I12" s="169">
        <f t="shared" si="1"/>
        <v>1086.75</v>
      </c>
      <c r="J12" s="1">
        <f t="shared" si="2"/>
        <v>0</v>
      </c>
      <c r="K12" s="1">
        <f t="shared" si="3"/>
        <v>0</v>
      </c>
      <c r="L12" s="1"/>
      <c r="M12" s="1">
        <v>3.22</v>
      </c>
      <c r="N12" s="1"/>
      <c r="O12" s="161"/>
      <c r="P12" s="173"/>
      <c r="Q12" s="173"/>
      <c r="R12" s="150"/>
      <c r="U12" s="174"/>
      <c r="Y12">
        <v>0</v>
      </c>
    </row>
    <row r="13" spans="1:25" ht="24.95" customHeight="1" x14ac:dyDescent="0.25">
      <c r="A13" s="169" t="s">
        <v>82</v>
      </c>
      <c r="B13" s="172" t="s">
        <v>89</v>
      </c>
      <c r="C13" s="169" t="s">
        <v>90</v>
      </c>
      <c r="D13" s="169" t="s">
        <v>88</v>
      </c>
      <c r="E13" s="170">
        <v>101.25</v>
      </c>
      <c r="F13" s="171"/>
      <c r="G13" s="171"/>
      <c r="H13" s="171">
        <f t="shared" si="0"/>
        <v>0</v>
      </c>
      <c r="I13" s="169">
        <f t="shared" si="1"/>
        <v>93.15</v>
      </c>
      <c r="J13" s="1">
        <f t="shared" si="2"/>
        <v>0</v>
      </c>
      <c r="K13" s="1">
        <f t="shared" si="3"/>
        <v>0</v>
      </c>
      <c r="L13" s="1"/>
      <c r="M13" s="1">
        <v>0.92</v>
      </c>
      <c r="N13" s="1"/>
      <c r="O13" s="161"/>
      <c r="P13" s="173"/>
      <c r="Q13" s="173"/>
      <c r="R13" s="150"/>
      <c r="U13" s="174"/>
      <c r="Y13">
        <v>0</v>
      </c>
    </row>
    <row r="14" spans="1:25" ht="24.95" customHeight="1" x14ac:dyDescent="0.25">
      <c r="A14" s="169" t="s">
        <v>82</v>
      </c>
      <c r="B14" s="172" t="s">
        <v>91</v>
      </c>
      <c r="C14" s="169" t="s">
        <v>92</v>
      </c>
      <c r="D14" s="169" t="s">
        <v>88</v>
      </c>
      <c r="E14" s="170">
        <v>28.27</v>
      </c>
      <c r="F14" s="171"/>
      <c r="G14" s="171"/>
      <c r="H14" s="171">
        <f t="shared" si="0"/>
        <v>0</v>
      </c>
      <c r="I14" s="169">
        <f t="shared" si="1"/>
        <v>681.31</v>
      </c>
      <c r="J14" s="1">
        <f t="shared" si="2"/>
        <v>0</v>
      </c>
      <c r="K14" s="1">
        <f t="shared" si="3"/>
        <v>0</v>
      </c>
      <c r="L14" s="1"/>
      <c r="M14" s="1">
        <v>24.1</v>
      </c>
      <c r="N14" s="1"/>
      <c r="O14" s="161"/>
      <c r="P14" s="173"/>
      <c r="Q14" s="173"/>
      <c r="R14" s="150"/>
      <c r="U14" s="174"/>
      <c r="Y14">
        <v>0</v>
      </c>
    </row>
    <row r="15" spans="1:25" ht="24.95" customHeight="1" x14ac:dyDescent="0.25">
      <c r="A15" s="169" t="s">
        <v>82</v>
      </c>
      <c r="B15" s="172" t="s">
        <v>93</v>
      </c>
      <c r="C15" s="169" t="s">
        <v>94</v>
      </c>
      <c r="D15" s="169" t="s">
        <v>88</v>
      </c>
      <c r="E15" s="170">
        <v>8.48</v>
      </c>
      <c r="F15" s="171"/>
      <c r="G15" s="171"/>
      <c r="H15" s="171">
        <f t="shared" si="0"/>
        <v>0</v>
      </c>
      <c r="I15" s="169">
        <f t="shared" si="1"/>
        <v>57.83</v>
      </c>
      <c r="J15" s="1">
        <f t="shared" si="2"/>
        <v>0</v>
      </c>
      <c r="K15" s="1">
        <f t="shared" si="3"/>
        <v>0</v>
      </c>
      <c r="L15" s="1"/>
      <c r="M15" s="1">
        <v>6.82</v>
      </c>
      <c r="N15" s="1"/>
      <c r="O15" s="161"/>
      <c r="P15" s="173"/>
      <c r="Q15" s="173"/>
      <c r="R15" s="150"/>
      <c r="U15" s="174"/>
      <c r="Y15">
        <v>0</v>
      </c>
    </row>
    <row r="16" spans="1:25" ht="24.95" customHeight="1" x14ac:dyDescent="0.25">
      <c r="A16" s="169" t="s">
        <v>82</v>
      </c>
      <c r="B16" s="172" t="s">
        <v>95</v>
      </c>
      <c r="C16" s="169" t="s">
        <v>96</v>
      </c>
      <c r="D16" s="169" t="s">
        <v>88</v>
      </c>
      <c r="E16" s="170">
        <v>14.4</v>
      </c>
      <c r="F16" s="171"/>
      <c r="G16" s="171"/>
      <c r="H16" s="171">
        <f t="shared" si="0"/>
        <v>0</v>
      </c>
      <c r="I16" s="169">
        <f t="shared" si="1"/>
        <v>528.34</v>
      </c>
      <c r="J16" s="1">
        <f t="shared" si="2"/>
        <v>0</v>
      </c>
      <c r="K16" s="1">
        <f t="shared" si="3"/>
        <v>0</v>
      </c>
      <c r="L16" s="1"/>
      <c r="M16" s="1">
        <v>36.69</v>
      </c>
      <c r="N16" s="1"/>
      <c r="O16" s="161"/>
      <c r="P16" s="173"/>
      <c r="Q16" s="173"/>
      <c r="R16" s="150"/>
      <c r="U16" s="174"/>
      <c r="Y16">
        <v>0</v>
      </c>
    </row>
    <row r="17" spans="1:25" ht="24.95" customHeight="1" x14ac:dyDescent="0.25">
      <c r="A17" s="169" t="s">
        <v>82</v>
      </c>
      <c r="B17" s="172" t="s">
        <v>97</v>
      </c>
      <c r="C17" s="169" t="s">
        <v>98</v>
      </c>
      <c r="D17" s="169" t="s">
        <v>88</v>
      </c>
      <c r="E17" s="170">
        <v>4.32</v>
      </c>
      <c r="F17" s="171"/>
      <c r="G17" s="171"/>
      <c r="H17" s="171">
        <f t="shared" si="0"/>
        <v>0</v>
      </c>
      <c r="I17" s="169">
        <f t="shared" si="1"/>
        <v>21.69</v>
      </c>
      <c r="J17" s="1">
        <f t="shared" si="2"/>
        <v>0</v>
      </c>
      <c r="K17" s="1">
        <f t="shared" si="3"/>
        <v>0</v>
      </c>
      <c r="L17" s="1"/>
      <c r="M17" s="1">
        <v>5.0199999999999996</v>
      </c>
      <c r="N17" s="1"/>
      <c r="O17" s="161"/>
      <c r="P17" s="173"/>
      <c r="Q17" s="173"/>
      <c r="R17" s="150"/>
      <c r="U17" s="174"/>
      <c r="Y17">
        <v>0</v>
      </c>
    </row>
    <row r="18" spans="1:25" ht="24.95" customHeight="1" x14ac:dyDescent="0.25">
      <c r="A18" s="169" t="s">
        <v>82</v>
      </c>
      <c r="B18" s="172" t="s">
        <v>99</v>
      </c>
      <c r="C18" s="169" t="s">
        <v>100</v>
      </c>
      <c r="D18" s="169" t="s">
        <v>85</v>
      </c>
      <c r="E18" s="170">
        <v>65.17</v>
      </c>
      <c r="F18" s="171"/>
      <c r="G18" s="171"/>
      <c r="H18" s="171">
        <f t="shared" si="0"/>
        <v>0</v>
      </c>
      <c r="I18" s="169">
        <f t="shared" si="1"/>
        <v>372.12</v>
      </c>
      <c r="J18" s="1">
        <f t="shared" si="2"/>
        <v>0</v>
      </c>
      <c r="K18" s="1">
        <f t="shared" si="3"/>
        <v>0</v>
      </c>
      <c r="L18" s="1"/>
      <c r="M18" s="1">
        <v>5.71</v>
      </c>
      <c r="N18" s="1"/>
      <c r="O18" s="161"/>
      <c r="P18" s="173"/>
      <c r="Q18" s="173"/>
      <c r="R18" s="150"/>
      <c r="U18" s="174"/>
      <c r="Y18">
        <v>0</v>
      </c>
    </row>
    <row r="19" spans="1:25" ht="24.95" customHeight="1" x14ac:dyDescent="0.25">
      <c r="A19" s="169" t="s">
        <v>82</v>
      </c>
      <c r="B19" s="172" t="s">
        <v>101</v>
      </c>
      <c r="C19" s="169" t="s">
        <v>102</v>
      </c>
      <c r="D19" s="169" t="s">
        <v>88</v>
      </c>
      <c r="E19" s="170">
        <v>65.17</v>
      </c>
      <c r="F19" s="171"/>
      <c r="G19" s="171"/>
      <c r="H19" s="171">
        <f t="shared" si="0"/>
        <v>0</v>
      </c>
      <c r="I19" s="169">
        <f t="shared" si="1"/>
        <v>55.39</v>
      </c>
      <c r="J19" s="1">
        <f t="shared" si="2"/>
        <v>0</v>
      </c>
      <c r="K19" s="1">
        <f t="shared" si="3"/>
        <v>0</v>
      </c>
      <c r="L19" s="1"/>
      <c r="M19" s="1">
        <v>0.85</v>
      </c>
      <c r="N19" s="1"/>
      <c r="O19" s="161"/>
      <c r="P19" s="173"/>
      <c r="Q19" s="173"/>
      <c r="R19" s="150"/>
      <c r="U19" s="174"/>
      <c r="Y19">
        <v>0</v>
      </c>
    </row>
    <row r="20" spans="1:25" ht="24.95" customHeight="1" x14ac:dyDescent="0.25">
      <c r="A20" s="169" t="s">
        <v>82</v>
      </c>
      <c r="B20" s="172" t="s">
        <v>103</v>
      </c>
      <c r="C20" s="169" t="s">
        <v>104</v>
      </c>
      <c r="D20" s="169" t="s">
        <v>88</v>
      </c>
      <c r="E20" s="170">
        <v>65.17</v>
      </c>
      <c r="F20" s="171"/>
      <c r="G20" s="171"/>
      <c r="H20" s="171">
        <f t="shared" si="0"/>
        <v>0</v>
      </c>
      <c r="I20" s="169">
        <f t="shared" si="1"/>
        <v>497.25</v>
      </c>
      <c r="J20" s="1">
        <f t="shared" si="2"/>
        <v>0</v>
      </c>
      <c r="K20" s="1">
        <f t="shared" si="3"/>
        <v>0</v>
      </c>
      <c r="L20" s="1"/>
      <c r="M20" s="1">
        <v>7.63</v>
      </c>
      <c r="N20" s="1"/>
      <c r="O20" s="161"/>
      <c r="P20" s="173"/>
      <c r="Q20" s="173"/>
      <c r="R20" s="150"/>
      <c r="U20" s="174"/>
      <c r="Y20">
        <v>0</v>
      </c>
    </row>
    <row r="21" spans="1:25" ht="24.95" customHeight="1" x14ac:dyDescent="0.25">
      <c r="A21" s="169" t="s">
        <v>82</v>
      </c>
      <c r="B21" s="172" t="s">
        <v>105</v>
      </c>
      <c r="C21" s="169" t="s">
        <v>106</v>
      </c>
      <c r="D21" s="169" t="s">
        <v>85</v>
      </c>
      <c r="E21" s="170">
        <v>315</v>
      </c>
      <c r="F21" s="171"/>
      <c r="G21" s="171"/>
      <c r="H21" s="171">
        <f t="shared" si="0"/>
        <v>0</v>
      </c>
      <c r="I21" s="169">
        <f t="shared" si="1"/>
        <v>1168.6500000000001</v>
      </c>
      <c r="J21" s="1">
        <f t="shared" si="2"/>
        <v>0</v>
      </c>
      <c r="K21" s="1">
        <f t="shared" si="3"/>
        <v>0</v>
      </c>
      <c r="L21" s="1"/>
      <c r="M21" s="1">
        <v>3.71</v>
      </c>
      <c r="N21" s="1"/>
      <c r="O21" s="161"/>
      <c r="P21" s="173"/>
      <c r="Q21" s="173"/>
      <c r="R21" s="150"/>
      <c r="U21" s="174"/>
      <c r="Y21">
        <v>0</v>
      </c>
    </row>
    <row r="22" spans="1:25" ht="24.95" customHeight="1" x14ac:dyDescent="0.25">
      <c r="A22" s="169" t="s">
        <v>82</v>
      </c>
      <c r="B22" s="172" t="s">
        <v>107</v>
      </c>
      <c r="C22" s="169" t="s">
        <v>108</v>
      </c>
      <c r="D22" s="169" t="s">
        <v>109</v>
      </c>
      <c r="E22" s="170">
        <v>700</v>
      </c>
      <c r="F22" s="171"/>
      <c r="G22" s="171"/>
      <c r="H22" s="171">
        <f t="shared" si="0"/>
        <v>0</v>
      </c>
      <c r="I22" s="169">
        <f t="shared" si="1"/>
        <v>168</v>
      </c>
      <c r="J22" s="1">
        <f t="shared" si="2"/>
        <v>0</v>
      </c>
      <c r="K22" s="1">
        <f t="shared" si="3"/>
        <v>0</v>
      </c>
      <c r="L22" s="1"/>
      <c r="M22" s="1">
        <v>0.24</v>
      </c>
      <c r="N22" s="1"/>
      <c r="O22" s="161"/>
      <c r="P22" s="173"/>
      <c r="Q22" s="173"/>
      <c r="R22" s="150"/>
      <c r="U22" s="174"/>
      <c r="Y22">
        <v>0</v>
      </c>
    </row>
    <row r="23" spans="1:25" ht="24.95" customHeight="1" x14ac:dyDescent="0.25">
      <c r="A23" s="169" t="s">
        <v>82</v>
      </c>
      <c r="B23" s="172" t="s">
        <v>110</v>
      </c>
      <c r="C23" s="169" t="s">
        <v>111</v>
      </c>
      <c r="D23" s="169" t="s">
        <v>109</v>
      </c>
      <c r="E23" s="170">
        <v>585</v>
      </c>
      <c r="F23" s="171"/>
      <c r="G23" s="171"/>
      <c r="H23" s="171">
        <f t="shared" si="0"/>
        <v>0</v>
      </c>
      <c r="I23" s="169">
        <f t="shared" si="1"/>
        <v>1146.5999999999999</v>
      </c>
      <c r="J23" s="1">
        <f t="shared" si="2"/>
        <v>0</v>
      </c>
      <c r="K23" s="1">
        <f t="shared" si="3"/>
        <v>0</v>
      </c>
      <c r="L23" s="1"/>
      <c r="M23" s="1">
        <v>1.96</v>
      </c>
      <c r="N23" s="1"/>
      <c r="O23" s="161"/>
      <c r="P23" s="173"/>
      <c r="Q23" s="173"/>
      <c r="R23" s="150"/>
      <c r="U23" s="174"/>
      <c r="Y23">
        <v>0</v>
      </c>
    </row>
    <row r="24" spans="1:25" ht="24.95" customHeight="1" x14ac:dyDescent="0.25">
      <c r="A24" s="169" t="s">
        <v>112</v>
      </c>
      <c r="B24" s="172" t="s">
        <v>113</v>
      </c>
      <c r="C24" s="169" t="s">
        <v>114</v>
      </c>
      <c r="D24" s="169" t="s">
        <v>109</v>
      </c>
      <c r="E24" s="170">
        <v>585</v>
      </c>
      <c r="F24" s="171"/>
      <c r="G24" s="171"/>
      <c r="H24" s="171">
        <f t="shared" si="0"/>
        <v>0</v>
      </c>
      <c r="I24" s="169">
        <f t="shared" si="1"/>
        <v>403.65</v>
      </c>
      <c r="J24" s="1">
        <f t="shared" si="2"/>
        <v>0</v>
      </c>
      <c r="K24" s="1">
        <f t="shared" si="3"/>
        <v>0</v>
      </c>
      <c r="L24" s="1"/>
      <c r="M24" s="1">
        <v>0.69</v>
      </c>
      <c r="N24" s="1"/>
      <c r="O24" s="161"/>
      <c r="P24" s="173"/>
      <c r="Q24" s="173"/>
      <c r="R24" s="150"/>
      <c r="U24" s="174"/>
      <c r="Y24">
        <v>0</v>
      </c>
    </row>
    <row r="25" spans="1:25" ht="24.95" customHeight="1" x14ac:dyDescent="0.25">
      <c r="A25" s="169" t="s">
        <v>115</v>
      </c>
      <c r="B25" s="172" t="s">
        <v>116</v>
      </c>
      <c r="C25" s="169" t="s">
        <v>117</v>
      </c>
      <c r="D25" s="169" t="s">
        <v>118</v>
      </c>
      <c r="E25" s="170">
        <v>1.7549999999999999</v>
      </c>
      <c r="F25" s="171"/>
      <c r="G25" s="171"/>
      <c r="H25" s="171">
        <f t="shared" si="0"/>
        <v>0</v>
      </c>
      <c r="I25" s="169">
        <f t="shared" si="1"/>
        <v>13.34</v>
      </c>
      <c r="J25" s="1">
        <f t="shared" si="2"/>
        <v>0</v>
      </c>
      <c r="K25" s="1"/>
      <c r="L25" s="1">
        <f>ROUND(E25*(F25),2)</f>
        <v>0</v>
      </c>
      <c r="M25" s="1">
        <v>7.6</v>
      </c>
      <c r="N25" s="1"/>
      <c r="O25" s="168">
        <v>1E-3</v>
      </c>
      <c r="P25" s="173"/>
      <c r="Q25" s="173">
        <v>1E-3</v>
      </c>
      <c r="R25" s="150">
        <f>ROUND(E25*(Q25),3)</f>
        <v>2E-3</v>
      </c>
      <c r="U25" s="174"/>
      <c r="Y25">
        <v>0</v>
      </c>
    </row>
    <row r="26" spans="1:25" x14ac:dyDescent="0.25">
      <c r="A26" s="150"/>
      <c r="B26" s="150"/>
      <c r="C26" s="150" t="s">
        <v>65</v>
      </c>
      <c r="D26" s="150"/>
      <c r="E26" s="168"/>
      <c r="F26" s="153"/>
      <c r="G26" s="153">
        <f>ROUND((SUM(L10:L25))/1,2)</f>
        <v>0</v>
      </c>
      <c r="H26" s="153">
        <f>ROUND((SUM(H10:H25))/1,2)</f>
        <v>0</v>
      </c>
      <c r="I26" s="150"/>
      <c r="J26" s="150"/>
      <c r="K26" s="150">
        <f>ROUND((SUM(K10:K25))/1,2)</f>
        <v>0</v>
      </c>
      <c r="L26" s="150">
        <f>ROUND((SUM(L10:L25))/1,2)</f>
        <v>0</v>
      </c>
      <c r="M26" s="150"/>
      <c r="N26" s="150"/>
      <c r="O26" s="175">
        <f>ROUND((SUM(O10:O25))/1,2)</f>
        <v>0</v>
      </c>
      <c r="P26" s="147"/>
      <c r="Q26" s="147"/>
      <c r="R26" s="175">
        <f>ROUND((SUM(R10:R25))/1,2)</f>
        <v>0</v>
      </c>
      <c r="S26" s="147"/>
      <c r="T26" s="147"/>
      <c r="U26" s="147"/>
      <c r="V26" s="147"/>
      <c r="W26" s="147"/>
      <c r="X26" s="147"/>
      <c r="Y26" s="147"/>
    </row>
    <row r="27" spans="1:25" x14ac:dyDescent="0.25">
      <c r="A27" s="1"/>
      <c r="B27" s="1"/>
      <c r="C27" s="1"/>
      <c r="D27" s="1"/>
      <c r="E27" s="161"/>
      <c r="F27" s="143"/>
      <c r="G27" s="143"/>
      <c r="H27" s="143"/>
      <c r="I27" s="1"/>
      <c r="J27" s="1"/>
      <c r="K27" s="1"/>
      <c r="L27" s="1"/>
      <c r="M27" s="1"/>
      <c r="N27" s="1"/>
      <c r="O27" s="1"/>
      <c r="R27" s="1"/>
    </row>
    <row r="28" spans="1:25" x14ac:dyDescent="0.25">
      <c r="A28" s="150"/>
      <c r="B28" s="150"/>
      <c r="C28" s="150" t="s">
        <v>66</v>
      </c>
      <c r="D28" s="150"/>
      <c r="E28" s="168"/>
      <c r="F28" s="151"/>
      <c r="G28" s="151"/>
      <c r="H28" s="151"/>
      <c r="I28" s="150"/>
      <c r="J28" s="150"/>
      <c r="K28" s="150"/>
      <c r="L28" s="150"/>
      <c r="M28" s="150"/>
      <c r="N28" s="150"/>
      <c r="O28" s="150"/>
      <c r="P28" s="147"/>
      <c r="Q28" s="147"/>
      <c r="R28" s="150"/>
      <c r="S28" s="147"/>
      <c r="T28" s="147"/>
      <c r="U28" s="147"/>
      <c r="V28" s="147"/>
      <c r="W28" s="147"/>
      <c r="X28" s="147"/>
      <c r="Y28" s="147"/>
    </row>
    <row r="29" spans="1:25" ht="24.95" customHeight="1" x14ac:dyDescent="0.25">
      <c r="A29" s="169" t="s">
        <v>82</v>
      </c>
      <c r="B29" s="172" t="s">
        <v>119</v>
      </c>
      <c r="C29" s="169" t="s">
        <v>120</v>
      </c>
      <c r="D29" s="169" t="s">
        <v>109</v>
      </c>
      <c r="E29" s="170">
        <v>700</v>
      </c>
      <c r="F29" s="171"/>
      <c r="G29" s="171"/>
      <c r="H29" s="171">
        <f t="shared" ref="H29:H34" si="4">ROUND(E29*(F29+G29),2)</f>
        <v>0</v>
      </c>
      <c r="I29" s="169">
        <f t="shared" ref="I29:I34" si="5">ROUND(E29*(M29),2)</f>
        <v>168</v>
      </c>
      <c r="J29" s="1">
        <f t="shared" ref="J29:J34" si="6">ROUND(E29*(N29),2)</f>
        <v>0</v>
      </c>
      <c r="K29" s="1">
        <f>ROUND(E29*(F29),2)</f>
        <v>0</v>
      </c>
      <c r="L29" s="1"/>
      <c r="M29" s="1">
        <v>0.24</v>
      </c>
      <c r="N29" s="1"/>
      <c r="O29" s="161"/>
      <c r="P29" s="173"/>
      <c r="Q29" s="173"/>
      <c r="R29" s="150"/>
      <c r="U29" s="174"/>
      <c r="Y29">
        <v>0</v>
      </c>
    </row>
    <row r="30" spans="1:25" ht="24.95" customHeight="1" x14ac:dyDescent="0.25">
      <c r="A30" s="169" t="s">
        <v>121</v>
      </c>
      <c r="B30" s="172" t="s">
        <v>122</v>
      </c>
      <c r="C30" s="169" t="s">
        <v>123</v>
      </c>
      <c r="D30" s="169" t="s">
        <v>109</v>
      </c>
      <c r="E30" s="170">
        <v>79</v>
      </c>
      <c r="F30" s="171"/>
      <c r="G30" s="171"/>
      <c r="H30" s="171">
        <f t="shared" si="4"/>
        <v>0</v>
      </c>
      <c r="I30" s="169">
        <f t="shared" si="5"/>
        <v>97.17</v>
      </c>
      <c r="J30" s="1">
        <f t="shared" si="6"/>
        <v>0</v>
      </c>
      <c r="K30" s="1">
        <f>ROUND(E30*(F30),2)</f>
        <v>0</v>
      </c>
      <c r="L30" s="1"/>
      <c r="M30" s="1">
        <v>1.23</v>
      </c>
      <c r="N30" s="1"/>
      <c r="O30" s="168">
        <v>3.5E-4</v>
      </c>
      <c r="P30" s="173"/>
      <c r="Q30" s="173">
        <v>3.5E-4</v>
      </c>
      <c r="R30" s="150">
        <f>ROUND(E30*(Q30),3)</f>
        <v>2.8000000000000001E-2</v>
      </c>
      <c r="U30" s="174"/>
      <c r="Y30">
        <v>0</v>
      </c>
    </row>
    <row r="31" spans="1:25" ht="24.95" customHeight="1" x14ac:dyDescent="0.25">
      <c r="A31" s="169" t="s">
        <v>124</v>
      </c>
      <c r="B31" s="172" t="s">
        <v>125</v>
      </c>
      <c r="C31" s="169" t="s">
        <v>126</v>
      </c>
      <c r="D31" s="169" t="s">
        <v>88</v>
      </c>
      <c r="E31" s="170">
        <v>18.850000000000001</v>
      </c>
      <c r="F31" s="171"/>
      <c r="G31" s="171"/>
      <c r="H31" s="171">
        <f t="shared" si="4"/>
        <v>0</v>
      </c>
      <c r="I31" s="169">
        <f t="shared" si="5"/>
        <v>1548.15</v>
      </c>
      <c r="J31" s="1">
        <f t="shared" si="6"/>
        <v>0</v>
      </c>
      <c r="K31" s="1">
        <f>ROUND(E31*(F31),2)</f>
        <v>0</v>
      </c>
      <c r="L31" s="1"/>
      <c r="M31" s="1">
        <v>82.13</v>
      </c>
      <c r="N31" s="1"/>
      <c r="O31" s="168">
        <v>2.4178999999999999</v>
      </c>
      <c r="P31" s="173"/>
      <c r="Q31" s="173">
        <v>2.4178999999999999</v>
      </c>
      <c r="R31" s="150">
        <f>ROUND(E31*(Q31),3)</f>
        <v>45.576999999999998</v>
      </c>
      <c r="U31" s="174"/>
      <c r="Y31">
        <v>0</v>
      </c>
    </row>
    <row r="32" spans="1:25" ht="24.95" customHeight="1" x14ac:dyDescent="0.25">
      <c r="A32" s="169" t="s">
        <v>127</v>
      </c>
      <c r="B32" s="172" t="s">
        <v>128</v>
      </c>
      <c r="C32" s="169" t="s">
        <v>129</v>
      </c>
      <c r="D32" s="169" t="s">
        <v>130</v>
      </c>
      <c r="E32" s="170">
        <v>123</v>
      </c>
      <c r="F32" s="171"/>
      <c r="G32" s="171"/>
      <c r="H32" s="171">
        <f t="shared" si="4"/>
        <v>0</v>
      </c>
      <c r="I32" s="169">
        <f t="shared" si="5"/>
        <v>692.49</v>
      </c>
      <c r="J32" s="1">
        <f t="shared" si="6"/>
        <v>0</v>
      </c>
      <c r="K32" s="1">
        <f>ROUND(E32*(F32),2)</f>
        <v>0</v>
      </c>
      <c r="L32" s="1"/>
      <c r="M32" s="1">
        <v>5.63</v>
      </c>
      <c r="N32" s="1"/>
      <c r="O32" s="168">
        <v>0.2427</v>
      </c>
      <c r="P32" s="173"/>
      <c r="Q32" s="173">
        <v>0.2427</v>
      </c>
      <c r="R32" s="150">
        <f>ROUND(E32*(Q32),3)</f>
        <v>29.852</v>
      </c>
      <c r="U32" s="174"/>
      <c r="Y32">
        <v>0</v>
      </c>
    </row>
    <row r="33" spans="1:25" ht="24.95" customHeight="1" x14ac:dyDescent="0.25">
      <c r="A33" s="169" t="s">
        <v>127</v>
      </c>
      <c r="B33" s="172" t="s">
        <v>131</v>
      </c>
      <c r="C33" s="169" t="s">
        <v>132</v>
      </c>
      <c r="D33" s="169" t="s">
        <v>130</v>
      </c>
      <c r="E33" s="170">
        <v>35</v>
      </c>
      <c r="F33" s="171"/>
      <c r="G33" s="171"/>
      <c r="H33" s="171">
        <f t="shared" si="4"/>
        <v>0</v>
      </c>
      <c r="I33" s="169">
        <f t="shared" si="5"/>
        <v>206.15</v>
      </c>
      <c r="J33" s="1">
        <f t="shared" si="6"/>
        <v>0</v>
      </c>
      <c r="K33" s="1">
        <f>ROUND(E33*(F33),2)</f>
        <v>0</v>
      </c>
      <c r="L33" s="1"/>
      <c r="M33" s="1">
        <v>5.89</v>
      </c>
      <c r="N33" s="1"/>
      <c r="O33" s="168">
        <v>0.26719999999999999</v>
      </c>
      <c r="P33" s="173"/>
      <c r="Q33" s="173">
        <v>0.26719999999999999</v>
      </c>
      <c r="R33" s="150">
        <f>ROUND(E33*(Q33),3)</f>
        <v>9.3520000000000003</v>
      </c>
      <c r="U33" s="174"/>
      <c r="Y33">
        <v>0</v>
      </c>
    </row>
    <row r="34" spans="1:25" ht="24.95" customHeight="1" x14ac:dyDescent="0.25">
      <c r="A34" s="169" t="s">
        <v>133</v>
      </c>
      <c r="B34" s="172" t="s">
        <v>134</v>
      </c>
      <c r="C34" s="169" t="s">
        <v>207</v>
      </c>
      <c r="D34" s="169" t="s">
        <v>109</v>
      </c>
      <c r="E34" s="170">
        <v>86.9</v>
      </c>
      <c r="F34" s="171"/>
      <c r="G34" s="171"/>
      <c r="H34" s="171">
        <f t="shared" si="4"/>
        <v>0</v>
      </c>
      <c r="I34" s="169">
        <f t="shared" si="5"/>
        <v>65.180000000000007</v>
      </c>
      <c r="J34" s="1">
        <f t="shared" si="6"/>
        <v>0</v>
      </c>
      <c r="K34" s="1"/>
      <c r="L34" s="1">
        <f>ROUND(E34*(F34),2)</f>
        <v>0</v>
      </c>
      <c r="M34" s="1">
        <v>0.75</v>
      </c>
      <c r="N34" s="1"/>
      <c r="O34" s="168">
        <v>2.0000000000000001E-4</v>
      </c>
      <c r="P34" s="173"/>
      <c r="Q34" s="173">
        <v>2.0000000000000001E-4</v>
      </c>
      <c r="R34" s="150">
        <f>ROUND(E34*(Q34),3)</f>
        <v>1.7000000000000001E-2</v>
      </c>
      <c r="U34" s="174"/>
      <c r="Y34">
        <v>0</v>
      </c>
    </row>
    <row r="35" spans="1:25" x14ac:dyDescent="0.25">
      <c r="A35" s="150"/>
      <c r="B35" s="150"/>
      <c r="C35" s="150" t="s">
        <v>66</v>
      </c>
      <c r="D35" s="150"/>
      <c r="E35" s="168"/>
      <c r="F35" s="153"/>
      <c r="G35" s="153">
        <f>ROUND((SUM(L28:L34))/1,2)</f>
        <v>0</v>
      </c>
      <c r="H35" s="153">
        <f>ROUND((SUM(H28:H34))/1,2)</f>
        <v>0</v>
      </c>
      <c r="I35" s="150"/>
      <c r="J35" s="150"/>
      <c r="K35" s="150">
        <f>ROUND((SUM(K28:K34))/1,2)</f>
        <v>0</v>
      </c>
      <c r="L35" s="150">
        <f>ROUND((SUM(L28:L34))/1,2)</f>
        <v>0</v>
      </c>
      <c r="M35" s="150"/>
      <c r="N35" s="150"/>
      <c r="O35" s="175">
        <f>ROUND((SUM(O28:O34))/1,2)</f>
        <v>2.93</v>
      </c>
      <c r="P35" s="147"/>
      <c r="Q35" s="147"/>
      <c r="R35" s="175">
        <f>ROUND((SUM(R28:R34))/1,2)</f>
        <v>84.83</v>
      </c>
      <c r="S35" s="147"/>
      <c r="T35" s="147"/>
      <c r="U35" s="147"/>
      <c r="V35" s="147"/>
      <c r="W35" s="147"/>
      <c r="X35" s="147"/>
      <c r="Y35" s="147"/>
    </row>
    <row r="36" spans="1:25" x14ac:dyDescent="0.25">
      <c r="A36" s="1"/>
      <c r="B36" s="1"/>
      <c r="C36" s="1"/>
      <c r="D36" s="1"/>
      <c r="E36" s="161"/>
      <c r="F36" s="143"/>
      <c r="G36" s="143"/>
      <c r="H36" s="143"/>
      <c r="I36" s="1"/>
      <c r="J36" s="1"/>
      <c r="K36" s="1"/>
      <c r="L36" s="1"/>
      <c r="M36" s="1"/>
      <c r="N36" s="1"/>
      <c r="O36" s="1"/>
      <c r="R36" s="1"/>
    </row>
    <row r="37" spans="1:25" x14ac:dyDescent="0.25">
      <c r="A37" s="150"/>
      <c r="B37" s="150"/>
      <c r="C37" s="150" t="s">
        <v>67</v>
      </c>
      <c r="D37" s="150"/>
      <c r="E37" s="168"/>
      <c r="F37" s="151"/>
      <c r="G37" s="151"/>
      <c r="H37" s="151"/>
      <c r="I37" s="150"/>
      <c r="J37" s="150"/>
      <c r="K37" s="150"/>
      <c r="L37" s="150"/>
      <c r="M37" s="150"/>
      <c r="N37" s="150"/>
      <c r="O37" s="150"/>
      <c r="P37" s="147"/>
      <c r="Q37" s="147"/>
      <c r="R37" s="150"/>
      <c r="S37" s="147"/>
      <c r="T37" s="147"/>
      <c r="U37" s="147"/>
      <c r="V37" s="147"/>
      <c r="W37" s="147"/>
      <c r="X37" s="147"/>
      <c r="Y37" s="147"/>
    </row>
    <row r="38" spans="1:25" ht="24.95" customHeight="1" x14ac:dyDescent="0.25">
      <c r="A38" s="169" t="s">
        <v>135</v>
      </c>
      <c r="B38" s="172" t="s">
        <v>136</v>
      </c>
      <c r="C38" s="169" t="s">
        <v>137</v>
      </c>
      <c r="D38" s="169" t="s">
        <v>109</v>
      </c>
      <c r="E38" s="170">
        <v>594</v>
      </c>
      <c r="F38" s="171"/>
      <c r="G38" s="171"/>
      <c r="H38" s="171">
        <f>ROUND(E38*(F38+G38),2)</f>
        <v>0</v>
      </c>
      <c r="I38" s="169">
        <f>ROUND(E38*(M38),2)</f>
        <v>766.26</v>
      </c>
      <c r="J38" s="1">
        <f>ROUND(E38*(N38),2)</f>
        <v>0</v>
      </c>
      <c r="K38" s="1">
        <f>ROUND(E38*(F38),2)</f>
        <v>0</v>
      </c>
      <c r="L38" s="1"/>
      <c r="M38" s="1">
        <v>1.29</v>
      </c>
      <c r="N38" s="1"/>
      <c r="O38" s="168">
        <v>0.1012</v>
      </c>
      <c r="P38" s="173"/>
      <c r="Q38" s="173">
        <v>0.1012</v>
      </c>
      <c r="R38" s="150">
        <f>ROUND(E38*(Q38),3)</f>
        <v>60.113</v>
      </c>
      <c r="U38" s="174"/>
      <c r="Y38">
        <v>0</v>
      </c>
    </row>
    <row r="39" spans="1:25" ht="24.95" customHeight="1" x14ac:dyDescent="0.25">
      <c r="A39" s="169" t="s">
        <v>135</v>
      </c>
      <c r="B39" s="172" t="s">
        <v>138</v>
      </c>
      <c r="C39" s="169" t="s">
        <v>139</v>
      </c>
      <c r="D39" s="169" t="s">
        <v>109</v>
      </c>
      <c r="E39" s="170">
        <v>594</v>
      </c>
      <c r="F39" s="171"/>
      <c r="G39" s="171"/>
      <c r="H39" s="171">
        <f>ROUND(E39*(F39+G39),2)</f>
        <v>0</v>
      </c>
      <c r="I39" s="169">
        <f>ROUND(E39*(M39),2)</f>
        <v>4282.74</v>
      </c>
      <c r="J39" s="1">
        <f>ROUND(E39*(N39),2)</f>
        <v>0</v>
      </c>
      <c r="K39" s="1">
        <f>ROUND(E39*(F39),2)</f>
        <v>0</v>
      </c>
      <c r="L39" s="1"/>
      <c r="M39" s="1">
        <v>7.21</v>
      </c>
      <c r="N39" s="1"/>
      <c r="O39" s="168">
        <v>0.43878000000000006</v>
      </c>
      <c r="P39" s="173"/>
      <c r="Q39" s="173">
        <v>0.43878000000000006</v>
      </c>
      <c r="R39" s="150">
        <f>ROUND(E39*(Q39),3)</f>
        <v>260.63499999999999</v>
      </c>
      <c r="U39" s="174"/>
      <c r="Y39">
        <v>0</v>
      </c>
    </row>
    <row r="40" spans="1:25" x14ac:dyDescent="0.25">
      <c r="A40" s="150"/>
      <c r="B40" s="150"/>
      <c r="C40" s="150" t="s">
        <v>67</v>
      </c>
      <c r="D40" s="150"/>
      <c r="E40" s="168"/>
      <c r="F40" s="153"/>
      <c r="G40" s="153">
        <f>ROUND((SUM(L37:L39))/1,2)</f>
        <v>0</v>
      </c>
      <c r="H40" s="153">
        <f>ROUND((SUM(H37:H39))/1,2)</f>
        <v>0</v>
      </c>
      <c r="I40" s="150"/>
      <c r="J40" s="150"/>
      <c r="K40" s="150">
        <f>ROUND((SUM(K37:K39))/1,2)</f>
        <v>0</v>
      </c>
      <c r="L40" s="150">
        <f>ROUND((SUM(L37:L39))/1,2)</f>
        <v>0</v>
      </c>
      <c r="M40" s="150"/>
      <c r="N40" s="150"/>
      <c r="O40" s="175">
        <f>ROUND((SUM(O37:O39))/1,2)</f>
        <v>0.54</v>
      </c>
      <c r="P40" s="147"/>
      <c r="Q40" s="147"/>
      <c r="R40" s="175">
        <f>ROUND((SUM(R37:R39))/1,2)</f>
        <v>320.75</v>
      </c>
      <c r="S40" s="147"/>
      <c r="T40" s="147"/>
      <c r="U40" s="147"/>
      <c r="V40" s="147"/>
      <c r="W40" s="147"/>
      <c r="X40" s="147"/>
      <c r="Y40" s="147"/>
    </row>
    <row r="41" spans="1:25" x14ac:dyDescent="0.25">
      <c r="A41" s="1"/>
      <c r="B41" s="1"/>
      <c r="C41" s="1"/>
      <c r="D41" s="1"/>
      <c r="E41" s="161"/>
      <c r="F41" s="143"/>
      <c r="G41" s="143"/>
      <c r="H41" s="143"/>
      <c r="I41" s="1"/>
      <c r="J41" s="1"/>
      <c r="K41" s="1"/>
      <c r="L41" s="1"/>
      <c r="M41" s="1"/>
      <c r="N41" s="1"/>
      <c r="O41" s="1"/>
      <c r="R41" s="1"/>
    </row>
    <row r="42" spans="1:25" x14ac:dyDescent="0.25">
      <c r="A42" s="150"/>
      <c r="B42" s="150"/>
      <c r="C42" s="150" t="s">
        <v>68</v>
      </c>
      <c r="D42" s="150"/>
      <c r="E42" s="168"/>
      <c r="F42" s="151"/>
      <c r="G42" s="151"/>
      <c r="H42" s="151"/>
      <c r="I42" s="150"/>
      <c r="J42" s="150"/>
      <c r="K42" s="150"/>
      <c r="L42" s="150"/>
      <c r="M42" s="150"/>
      <c r="N42" s="150"/>
      <c r="O42" s="150"/>
      <c r="P42" s="147"/>
      <c r="Q42" s="147"/>
      <c r="R42" s="150"/>
      <c r="S42" s="147"/>
      <c r="T42" s="147"/>
      <c r="U42" s="147"/>
      <c r="V42" s="147"/>
      <c r="W42" s="147"/>
      <c r="X42" s="147"/>
      <c r="Y42" s="147"/>
    </row>
    <row r="43" spans="1:25" ht="24.95" customHeight="1" x14ac:dyDescent="0.25">
      <c r="A43" s="169" t="s">
        <v>140</v>
      </c>
      <c r="B43" s="172" t="s">
        <v>141</v>
      </c>
      <c r="C43" s="169" t="s">
        <v>142</v>
      </c>
      <c r="D43" s="169" t="s">
        <v>143</v>
      </c>
      <c r="E43" s="170">
        <v>594</v>
      </c>
      <c r="F43" s="171"/>
      <c r="G43" s="171"/>
      <c r="H43" s="171">
        <f t="shared" ref="H43:H68" si="7">ROUND(E43*(F43+G43),2)</f>
        <v>0</v>
      </c>
      <c r="I43" s="169">
        <f t="shared" ref="I43:I68" si="8">ROUND(E43*(M43),2)</f>
        <v>9652.5</v>
      </c>
      <c r="J43" s="1">
        <f t="shared" ref="J43:J68" si="9">ROUND(E43*(N43),2)</f>
        <v>0</v>
      </c>
      <c r="K43" s="1"/>
      <c r="L43" s="1">
        <f t="shared" ref="L43:L68" si="10">ROUND(E43*(F43),2)</f>
        <v>0</v>
      </c>
      <c r="M43" s="1">
        <v>16.25</v>
      </c>
      <c r="N43" s="1"/>
      <c r="O43" s="161"/>
      <c r="P43" s="173"/>
      <c r="Q43" s="173"/>
      <c r="R43" s="150"/>
      <c r="U43" s="174"/>
      <c r="Y43">
        <v>0</v>
      </c>
    </row>
    <row r="44" spans="1:25" ht="24.95" customHeight="1" x14ac:dyDescent="0.25">
      <c r="A44" s="169" t="s">
        <v>140</v>
      </c>
      <c r="B44" s="172" t="s">
        <v>144</v>
      </c>
      <c r="C44" s="169" t="s">
        <v>145</v>
      </c>
      <c r="D44" s="169" t="s">
        <v>146</v>
      </c>
      <c r="E44" s="170">
        <v>444</v>
      </c>
      <c r="F44" s="171"/>
      <c r="G44" s="171"/>
      <c r="H44" s="171">
        <f t="shared" si="7"/>
        <v>0</v>
      </c>
      <c r="I44" s="169">
        <f t="shared" si="8"/>
        <v>310.8</v>
      </c>
      <c r="J44" s="1">
        <f t="shared" si="9"/>
        <v>0</v>
      </c>
      <c r="K44" s="1"/>
      <c r="L44" s="1">
        <f t="shared" si="10"/>
        <v>0</v>
      </c>
      <c r="M44" s="1">
        <v>0.7</v>
      </c>
      <c r="N44" s="1"/>
      <c r="O44" s="161"/>
      <c r="P44" s="173"/>
      <c r="Q44" s="173"/>
      <c r="R44" s="150"/>
      <c r="U44" s="174"/>
      <c r="Y44">
        <v>0</v>
      </c>
    </row>
    <row r="45" spans="1:25" ht="24.95" customHeight="1" x14ac:dyDescent="0.25">
      <c r="A45" s="169" t="s">
        <v>140</v>
      </c>
      <c r="B45" s="172" t="s">
        <v>147</v>
      </c>
      <c r="C45" s="169" t="s">
        <v>148</v>
      </c>
      <c r="D45" s="169" t="s">
        <v>118</v>
      </c>
      <c r="E45" s="170">
        <v>195</v>
      </c>
      <c r="F45" s="171"/>
      <c r="G45" s="171"/>
      <c r="H45" s="171">
        <f t="shared" si="7"/>
        <v>0</v>
      </c>
      <c r="I45" s="169">
        <f t="shared" si="8"/>
        <v>741</v>
      </c>
      <c r="J45" s="1">
        <f t="shared" si="9"/>
        <v>0</v>
      </c>
      <c r="K45" s="1"/>
      <c r="L45" s="1">
        <f t="shared" si="10"/>
        <v>0</v>
      </c>
      <c r="M45" s="1">
        <v>3.8</v>
      </c>
      <c r="N45" s="1"/>
      <c r="O45" s="161"/>
      <c r="P45" s="173"/>
      <c r="Q45" s="173"/>
      <c r="R45" s="150"/>
      <c r="U45" s="174"/>
      <c r="Y45">
        <v>0</v>
      </c>
    </row>
    <row r="46" spans="1:25" ht="24.95" customHeight="1" x14ac:dyDescent="0.25">
      <c r="A46" s="169" t="s">
        <v>140</v>
      </c>
      <c r="B46" s="172" t="s">
        <v>149</v>
      </c>
      <c r="C46" s="169" t="s">
        <v>150</v>
      </c>
      <c r="D46" s="169" t="s">
        <v>151</v>
      </c>
      <c r="E46" s="170">
        <v>17</v>
      </c>
      <c r="F46" s="171"/>
      <c r="G46" s="171"/>
      <c r="H46" s="171">
        <f t="shared" si="7"/>
        <v>0</v>
      </c>
      <c r="I46" s="169">
        <f t="shared" si="8"/>
        <v>1411</v>
      </c>
      <c r="J46" s="1">
        <f t="shared" si="9"/>
        <v>0</v>
      </c>
      <c r="K46" s="1"/>
      <c r="L46" s="1">
        <f t="shared" si="10"/>
        <v>0</v>
      </c>
      <c r="M46" s="1">
        <v>83</v>
      </c>
      <c r="N46" s="1"/>
      <c r="O46" s="161"/>
      <c r="P46" s="173"/>
      <c r="Q46" s="173"/>
      <c r="R46" s="150"/>
      <c r="U46" s="174"/>
      <c r="Y46">
        <v>0</v>
      </c>
    </row>
    <row r="47" spans="1:25" ht="24.95" customHeight="1" x14ac:dyDescent="0.25">
      <c r="A47" s="169" t="s">
        <v>140</v>
      </c>
      <c r="B47" s="172" t="s">
        <v>152</v>
      </c>
      <c r="C47" s="169" t="s">
        <v>153</v>
      </c>
      <c r="D47" s="169" t="s">
        <v>154</v>
      </c>
      <c r="E47" s="170">
        <v>1</v>
      </c>
      <c r="F47" s="171"/>
      <c r="G47" s="171"/>
      <c r="H47" s="171">
        <f t="shared" si="7"/>
        <v>0</v>
      </c>
      <c r="I47" s="169">
        <f t="shared" si="8"/>
        <v>75</v>
      </c>
      <c r="J47" s="1">
        <f t="shared" si="9"/>
        <v>0</v>
      </c>
      <c r="K47" s="1"/>
      <c r="L47" s="1">
        <f t="shared" si="10"/>
        <v>0</v>
      </c>
      <c r="M47" s="1">
        <v>75</v>
      </c>
      <c r="N47" s="1"/>
      <c r="O47" s="161"/>
      <c r="P47" s="173"/>
      <c r="Q47" s="173"/>
      <c r="R47" s="150"/>
      <c r="U47" s="174"/>
      <c r="Y47">
        <v>0</v>
      </c>
    </row>
    <row r="48" spans="1:25" ht="24.95" customHeight="1" x14ac:dyDescent="0.25">
      <c r="A48" s="169" t="s">
        <v>140</v>
      </c>
      <c r="B48" s="172" t="s">
        <v>155</v>
      </c>
      <c r="C48" s="169" t="s">
        <v>156</v>
      </c>
      <c r="D48" s="169" t="s">
        <v>109</v>
      </c>
      <c r="E48" s="170">
        <v>594</v>
      </c>
      <c r="F48" s="171"/>
      <c r="G48" s="171"/>
      <c r="H48" s="171">
        <f t="shared" si="7"/>
        <v>0</v>
      </c>
      <c r="I48" s="169">
        <f t="shared" si="8"/>
        <v>1752.3</v>
      </c>
      <c r="J48" s="1">
        <f t="shared" si="9"/>
        <v>0</v>
      </c>
      <c r="K48" s="1"/>
      <c r="L48" s="1">
        <f t="shared" si="10"/>
        <v>0</v>
      </c>
      <c r="M48" s="1">
        <v>2.95</v>
      </c>
      <c r="N48" s="1"/>
      <c r="O48" s="161"/>
      <c r="P48" s="173"/>
      <c r="Q48" s="173"/>
      <c r="R48" s="150"/>
      <c r="U48" s="174"/>
      <c r="Y48">
        <v>0</v>
      </c>
    </row>
    <row r="49" spans="1:25" ht="24.95" customHeight="1" x14ac:dyDescent="0.25">
      <c r="A49" s="169" t="s">
        <v>140</v>
      </c>
      <c r="B49" s="172" t="s">
        <v>157</v>
      </c>
      <c r="C49" s="169" t="s">
        <v>158</v>
      </c>
      <c r="D49" s="169" t="s">
        <v>109</v>
      </c>
      <c r="E49" s="170">
        <v>594</v>
      </c>
      <c r="F49" s="171"/>
      <c r="G49" s="171"/>
      <c r="H49" s="171">
        <f t="shared" si="7"/>
        <v>0</v>
      </c>
      <c r="I49" s="169">
        <f t="shared" si="8"/>
        <v>891</v>
      </c>
      <c r="J49" s="1">
        <f t="shared" si="9"/>
        <v>0</v>
      </c>
      <c r="K49" s="1"/>
      <c r="L49" s="1">
        <f t="shared" si="10"/>
        <v>0</v>
      </c>
      <c r="M49" s="1">
        <v>1.5</v>
      </c>
      <c r="N49" s="1"/>
      <c r="O49" s="161"/>
      <c r="P49" s="173"/>
      <c r="Q49" s="173"/>
      <c r="R49" s="150"/>
      <c r="U49" s="174"/>
      <c r="Y49">
        <v>0</v>
      </c>
    </row>
    <row r="50" spans="1:25" ht="24.95" customHeight="1" x14ac:dyDescent="0.25">
      <c r="A50" s="169" t="s">
        <v>140</v>
      </c>
      <c r="B50" s="172" t="s">
        <v>159</v>
      </c>
      <c r="C50" s="169" t="s">
        <v>160</v>
      </c>
      <c r="D50" s="169" t="s">
        <v>161</v>
      </c>
      <c r="E50" s="170">
        <v>270</v>
      </c>
      <c r="F50" s="171"/>
      <c r="G50" s="171"/>
      <c r="H50" s="171">
        <f t="shared" si="7"/>
        <v>0</v>
      </c>
      <c r="I50" s="169">
        <f t="shared" si="8"/>
        <v>3240</v>
      </c>
      <c r="J50" s="1">
        <f t="shared" si="9"/>
        <v>0</v>
      </c>
      <c r="K50" s="1"/>
      <c r="L50" s="1">
        <f t="shared" si="10"/>
        <v>0</v>
      </c>
      <c r="M50" s="1">
        <v>12</v>
      </c>
      <c r="N50" s="1"/>
      <c r="O50" s="161"/>
      <c r="P50" s="173"/>
      <c r="Q50" s="173"/>
      <c r="R50" s="150"/>
      <c r="U50" s="174"/>
      <c r="Y50">
        <v>0</v>
      </c>
    </row>
    <row r="51" spans="1:25" ht="24.95" customHeight="1" x14ac:dyDescent="0.25">
      <c r="A51" s="169" t="s">
        <v>140</v>
      </c>
      <c r="B51" s="172" t="s">
        <v>162</v>
      </c>
      <c r="C51" s="169" t="s">
        <v>163</v>
      </c>
      <c r="D51" s="169" t="s">
        <v>164</v>
      </c>
      <c r="E51" s="170">
        <v>102</v>
      </c>
      <c r="F51" s="171"/>
      <c r="G51" s="171"/>
      <c r="H51" s="171">
        <f t="shared" si="7"/>
        <v>0</v>
      </c>
      <c r="I51" s="169">
        <f t="shared" si="8"/>
        <v>178.5</v>
      </c>
      <c r="J51" s="1">
        <f t="shared" si="9"/>
        <v>0</v>
      </c>
      <c r="K51" s="1"/>
      <c r="L51" s="1">
        <f t="shared" si="10"/>
        <v>0</v>
      </c>
      <c r="M51" s="1">
        <v>1.75</v>
      </c>
      <c r="N51" s="1"/>
      <c r="O51" s="161"/>
      <c r="P51" s="173"/>
      <c r="Q51" s="173"/>
      <c r="R51" s="150"/>
      <c r="U51" s="174"/>
      <c r="Y51">
        <v>0</v>
      </c>
    </row>
    <row r="52" spans="1:25" ht="24.95" customHeight="1" x14ac:dyDescent="0.25">
      <c r="A52" s="169" t="s">
        <v>140</v>
      </c>
      <c r="B52" s="172" t="s">
        <v>165</v>
      </c>
      <c r="C52" s="169" t="s">
        <v>166</v>
      </c>
      <c r="D52" s="169" t="s">
        <v>161</v>
      </c>
      <c r="E52" s="170">
        <v>324</v>
      </c>
      <c r="F52" s="171"/>
      <c r="G52" s="171"/>
      <c r="H52" s="171">
        <f t="shared" si="7"/>
        <v>0</v>
      </c>
      <c r="I52" s="169">
        <f t="shared" si="8"/>
        <v>2025</v>
      </c>
      <c r="J52" s="1">
        <f t="shared" si="9"/>
        <v>0</v>
      </c>
      <c r="K52" s="1"/>
      <c r="L52" s="1">
        <f t="shared" si="10"/>
        <v>0</v>
      </c>
      <c r="M52" s="1">
        <v>6.25</v>
      </c>
      <c r="N52" s="1"/>
      <c r="O52" s="161"/>
      <c r="P52" s="173"/>
      <c r="Q52" s="173"/>
      <c r="R52" s="150"/>
      <c r="U52" s="174"/>
      <c r="Y52">
        <v>0</v>
      </c>
    </row>
    <row r="53" spans="1:25" ht="24.95" customHeight="1" x14ac:dyDescent="0.25">
      <c r="A53" s="169" t="s">
        <v>140</v>
      </c>
      <c r="B53" s="172" t="s">
        <v>167</v>
      </c>
      <c r="C53" s="169" t="s">
        <v>168</v>
      </c>
      <c r="D53" s="169" t="s">
        <v>161</v>
      </c>
      <c r="E53" s="170">
        <v>102</v>
      </c>
      <c r="F53" s="171"/>
      <c r="G53" s="171"/>
      <c r="H53" s="171">
        <f t="shared" si="7"/>
        <v>0</v>
      </c>
      <c r="I53" s="169">
        <f t="shared" si="8"/>
        <v>9486</v>
      </c>
      <c r="J53" s="1">
        <f t="shared" si="9"/>
        <v>0</v>
      </c>
      <c r="K53" s="1"/>
      <c r="L53" s="1">
        <f t="shared" si="10"/>
        <v>0</v>
      </c>
      <c r="M53" s="1">
        <v>93</v>
      </c>
      <c r="N53" s="1"/>
      <c r="O53" s="161"/>
      <c r="P53" s="173"/>
      <c r="Q53" s="173"/>
      <c r="R53" s="150"/>
      <c r="U53" s="174"/>
      <c r="Y53">
        <v>0</v>
      </c>
    </row>
    <row r="54" spans="1:25" ht="24.95" customHeight="1" x14ac:dyDescent="0.25">
      <c r="A54" s="169" t="s">
        <v>140</v>
      </c>
      <c r="B54" s="172" t="s">
        <v>169</v>
      </c>
      <c r="C54" s="169" t="s">
        <v>170</v>
      </c>
      <c r="D54" s="169" t="s">
        <v>109</v>
      </c>
      <c r="E54" s="170">
        <v>306</v>
      </c>
      <c r="F54" s="171"/>
      <c r="G54" s="171"/>
      <c r="H54" s="171">
        <f t="shared" si="7"/>
        <v>0</v>
      </c>
      <c r="I54" s="169">
        <f t="shared" si="8"/>
        <v>994.5</v>
      </c>
      <c r="J54" s="1">
        <f t="shared" si="9"/>
        <v>0</v>
      </c>
      <c r="K54" s="1"/>
      <c r="L54" s="1">
        <f t="shared" si="10"/>
        <v>0</v>
      </c>
      <c r="M54" s="1">
        <v>3.25</v>
      </c>
      <c r="N54" s="1"/>
      <c r="O54" s="161"/>
      <c r="P54" s="173"/>
      <c r="Q54" s="173"/>
      <c r="R54" s="150"/>
      <c r="U54" s="174"/>
      <c r="Y54">
        <v>0</v>
      </c>
    </row>
    <row r="55" spans="1:25" ht="24.95" customHeight="1" x14ac:dyDescent="0.25">
      <c r="A55" s="169" t="s">
        <v>140</v>
      </c>
      <c r="B55" s="172" t="s">
        <v>171</v>
      </c>
      <c r="C55" s="169" t="s">
        <v>172</v>
      </c>
      <c r="D55" s="169" t="s">
        <v>173</v>
      </c>
      <c r="E55" s="170">
        <v>2</v>
      </c>
      <c r="F55" s="171"/>
      <c r="G55" s="171"/>
      <c r="H55" s="171">
        <f t="shared" si="7"/>
        <v>0</v>
      </c>
      <c r="I55" s="169">
        <f t="shared" si="8"/>
        <v>2700</v>
      </c>
      <c r="J55" s="1">
        <f t="shared" si="9"/>
        <v>0</v>
      </c>
      <c r="K55" s="1"/>
      <c r="L55" s="1">
        <f t="shared" si="10"/>
        <v>0</v>
      </c>
      <c r="M55" s="1">
        <v>1350</v>
      </c>
      <c r="N55" s="1"/>
      <c r="O55" s="161"/>
      <c r="P55" s="173"/>
      <c r="Q55" s="173"/>
      <c r="R55" s="150"/>
      <c r="U55" s="174"/>
      <c r="Y55">
        <v>0</v>
      </c>
    </row>
    <row r="56" spans="1:25" ht="24.95" customHeight="1" x14ac:dyDescent="0.25">
      <c r="A56" s="169" t="s">
        <v>140</v>
      </c>
      <c r="B56" s="172" t="s">
        <v>174</v>
      </c>
      <c r="C56" s="169" t="s">
        <v>175</v>
      </c>
      <c r="D56" s="169" t="s">
        <v>161</v>
      </c>
      <c r="E56" s="170">
        <v>102</v>
      </c>
      <c r="F56" s="171"/>
      <c r="G56" s="171"/>
      <c r="H56" s="171">
        <f t="shared" si="7"/>
        <v>0</v>
      </c>
      <c r="I56" s="169">
        <f t="shared" si="8"/>
        <v>1020</v>
      </c>
      <c r="J56" s="1">
        <f t="shared" si="9"/>
        <v>0</v>
      </c>
      <c r="K56" s="1"/>
      <c r="L56" s="1">
        <f t="shared" si="10"/>
        <v>0</v>
      </c>
      <c r="M56" s="1">
        <v>10</v>
      </c>
      <c r="N56" s="1"/>
      <c r="O56" s="161"/>
      <c r="P56" s="173"/>
      <c r="Q56" s="173"/>
      <c r="R56" s="150"/>
      <c r="U56" s="174"/>
      <c r="Y56">
        <v>0</v>
      </c>
    </row>
    <row r="57" spans="1:25" ht="24.95" customHeight="1" x14ac:dyDescent="0.25">
      <c r="A57" s="169" t="s">
        <v>140</v>
      </c>
      <c r="B57" s="172" t="s">
        <v>176</v>
      </c>
      <c r="C57" s="169" t="s">
        <v>177</v>
      </c>
      <c r="D57" s="169" t="s">
        <v>173</v>
      </c>
      <c r="E57" s="170">
        <v>90</v>
      </c>
      <c r="F57" s="171"/>
      <c r="G57" s="171"/>
      <c r="H57" s="171">
        <f t="shared" si="7"/>
        <v>0</v>
      </c>
      <c r="I57" s="169">
        <f t="shared" si="8"/>
        <v>900</v>
      </c>
      <c r="J57" s="1">
        <f t="shared" si="9"/>
        <v>0</v>
      </c>
      <c r="K57" s="1"/>
      <c r="L57" s="1">
        <f t="shared" si="10"/>
        <v>0</v>
      </c>
      <c r="M57" s="1">
        <v>10</v>
      </c>
      <c r="N57" s="1"/>
      <c r="O57" s="161"/>
      <c r="P57" s="173"/>
      <c r="Q57" s="173"/>
      <c r="R57" s="150"/>
      <c r="U57" s="174"/>
      <c r="Y57">
        <v>0</v>
      </c>
    </row>
    <row r="58" spans="1:25" ht="24.95" customHeight="1" x14ac:dyDescent="0.25">
      <c r="A58" s="169" t="s">
        <v>140</v>
      </c>
      <c r="B58" s="172" t="s">
        <v>178</v>
      </c>
      <c r="C58" s="169" t="s">
        <v>179</v>
      </c>
      <c r="D58" s="169" t="s">
        <v>161</v>
      </c>
      <c r="E58" s="170">
        <v>324</v>
      </c>
      <c r="F58" s="171"/>
      <c r="G58" s="171"/>
      <c r="H58" s="171">
        <f t="shared" si="7"/>
        <v>0</v>
      </c>
      <c r="I58" s="169">
        <f t="shared" si="8"/>
        <v>405</v>
      </c>
      <c r="J58" s="1">
        <f t="shared" si="9"/>
        <v>0</v>
      </c>
      <c r="K58" s="1"/>
      <c r="L58" s="1">
        <f t="shared" si="10"/>
        <v>0</v>
      </c>
      <c r="M58" s="1">
        <v>1.25</v>
      </c>
      <c r="N58" s="1"/>
      <c r="O58" s="161"/>
      <c r="P58" s="173"/>
      <c r="Q58" s="173"/>
      <c r="R58" s="150"/>
      <c r="U58" s="174"/>
      <c r="Y58">
        <v>0</v>
      </c>
    </row>
    <row r="59" spans="1:25" ht="24.95" customHeight="1" x14ac:dyDescent="0.25">
      <c r="A59" s="169" t="s">
        <v>140</v>
      </c>
      <c r="B59" s="172" t="s">
        <v>180</v>
      </c>
      <c r="C59" s="169" t="s">
        <v>181</v>
      </c>
      <c r="D59" s="169" t="s">
        <v>164</v>
      </c>
      <c r="E59" s="170">
        <v>102</v>
      </c>
      <c r="F59" s="171"/>
      <c r="G59" s="171"/>
      <c r="H59" s="171">
        <f t="shared" si="7"/>
        <v>0</v>
      </c>
      <c r="I59" s="169">
        <f t="shared" si="8"/>
        <v>112.2</v>
      </c>
      <c r="J59" s="1">
        <f t="shared" si="9"/>
        <v>0</v>
      </c>
      <c r="K59" s="1"/>
      <c r="L59" s="1">
        <f t="shared" si="10"/>
        <v>0</v>
      </c>
      <c r="M59" s="1">
        <v>1.1000000000000001</v>
      </c>
      <c r="N59" s="1"/>
      <c r="O59" s="161"/>
      <c r="P59" s="173"/>
      <c r="Q59" s="173"/>
      <c r="R59" s="150"/>
      <c r="U59" s="174"/>
      <c r="Y59">
        <v>0</v>
      </c>
    </row>
    <row r="60" spans="1:25" ht="24.95" customHeight="1" x14ac:dyDescent="0.25">
      <c r="A60" s="169" t="s">
        <v>140</v>
      </c>
      <c r="B60" s="172" t="s">
        <v>182</v>
      </c>
      <c r="C60" s="169" t="s">
        <v>183</v>
      </c>
      <c r="D60" s="169" t="s">
        <v>173</v>
      </c>
      <c r="E60" s="170">
        <v>2</v>
      </c>
      <c r="F60" s="171"/>
      <c r="G60" s="171"/>
      <c r="H60" s="171">
        <f t="shared" si="7"/>
        <v>0</v>
      </c>
      <c r="I60" s="169">
        <f t="shared" si="8"/>
        <v>996</v>
      </c>
      <c r="J60" s="1">
        <f t="shared" si="9"/>
        <v>0</v>
      </c>
      <c r="K60" s="1"/>
      <c r="L60" s="1">
        <f t="shared" si="10"/>
        <v>0</v>
      </c>
      <c r="M60" s="1">
        <v>498</v>
      </c>
      <c r="N60" s="1"/>
      <c r="O60" s="161"/>
      <c r="P60" s="173"/>
      <c r="Q60" s="173"/>
      <c r="R60" s="150"/>
      <c r="U60" s="174"/>
      <c r="Y60">
        <v>0</v>
      </c>
    </row>
    <row r="61" spans="1:25" ht="24.95" customHeight="1" x14ac:dyDescent="0.25">
      <c r="A61" s="169" t="s">
        <v>140</v>
      </c>
      <c r="B61" s="172" t="s">
        <v>184</v>
      </c>
      <c r="C61" s="169" t="s">
        <v>185</v>
      </c>
      <c r="D61" s="169" t="s">
        <v>154</v>
      </c>
      <c r="E61" s="170">
        <v>1</v>
      </c>
      <c r="F61" s="171"/>
      <c r="G61" s="171"/>
      <c r="H61" s="171">
        <f t="shared" si="7"/>
        <v>0</v>
      </c>
      <c r="I61" s="169">
        <f t="shared" si="8"/>
        <v>450</v>
      </c>
      <c r="J61" s="1">
        <f t="shared" si="9"/>
        <v>0</v>
      </c>
      <c r="K61" s="1"/>
      <c r="L61" s="1">
        <f t="shared" si="10"/>
        <v>0</v>
      </c>
      <c r="M61" s="1">
        <v>450</v>
      </c>
      <c r="N61" s="1"/>
      <c r="O61" s="161"/>
      <c r="P61" s="173"/>
      <c r="Q61" s="173"/>
      <c r="R61" s="150"/>
      <c r="U61" s="174"/>
      <c r="Y61">
        <v>0</v>
      </c>
    </row>
    <row r="62" spans="1:25" ht="24.95" customHeight="1" x14ac:dyDescent="0.25">
      <c r="A62" s="169" t="s">
        <v>140</v>
      </c>
      <c r="B62" s="172" t="s">
        <v>186</v>
      </c>
      <c r="C62" s="169" t="s">
        <v>187</v>
      </c>
      <c r="D62" s="169" t="s">
        <v>154</v>
      </c>
      <c r="E62" s="170">
        <v>1</v>
      </c>
      <c r="F62" s="171"/>
      <c r="G62" s="171"/>
      <c r="H62" s="171">
        <f t="shared" si="7"/>
        <v>0</v>
      </c>
      <c r="I62" s="169">
        <f t="shared" si="8"/>
        <v>450</v>
      </c>
      <c r="J62" s="1">
        <f t="shared" si="9"/>
        <v>0</v>
      </c>
      <c r="K62" s="1"/>
      <c r="L62" s="1">
        <f t="shared" si="10"/>
        <v>0</v>
      </c>
      <c r="M62" s="1">
        <v>450</v>
      </c>
      <c r="N62" s="1"/>
      <c r="O62" s="161"/>
      <c r="P62" s="173"/>
      <c r="Q62" s="173"/>
      <c r="R62" s="150"/>
      <c r="U62" s="174"/>
      <c r="Y62">
        <v>0</v>
      </c>
    </row>
    <row r="63" spans="1:25" ht="24.95" customHeight="1" x14ac:dyDescent="0.25">
      <c r="A63" s="169" t="s">
        <v>140</v>
      </c>
      <c r="B63" s="172" t="s">
        <v>188</v>
      </c>
      <c r="C63" s="169" t="s">
        <v>189</v>
      </c>
      <c r="D63" s="169" t="s">
        <v>154</v>
      </c>
      <c r="E63" s="170">
        <v>2</v>
      </c>
      <c r="F63" s="171"/>
      <c r="G63" s="171"/>
      <c r="H63" s="171">
        <f t="shared" si="7"/>
        <v>0</v>
      </c>
      <c r="I63" s="169">
        <f t="shared" si="8"/>
        <v>1110</v>
      </c>
      <c r="J63" s="1">
        <f t="shared" si="9"/>
        <v>0</v>
      </c>
      <c r="K63" s="1"/>
      <c r="L63" s="1">
        <f t="shared" si="10"/>
        <v>0</v>
      </c>
      <c r="M63" s="1">
        <v>555</v>
      </c>
      <c r="N63" s="1"/>
      <c r="O63" s="161"/>
      <c r="P63" s="173"/>
      <c r="Q63" s="173"/>
      <c r="R63" s="150"/>
      <c r="U63" s="174"/>
      <c r="Y63">
        <v>0</v>
      </c>
    </row>
    <row r="64" spans="1:25" ht="24.95" customHeight="1" x14ac:dyDescent="0.25">
      <c r="A64" s="169" t="s">
        <v>140</v>
      </c>
      <c r="B64" s="172" t="s">
        <v>190</v>
      </c>
      <c r="C64" s="169" t="s">
        <v>191</v>
      </c>
      <c r="D64" s="169" t="s">
        <v>154</v>
      </c>
      <c r="E64" s="170">
        <v>2</v>
      </c>
      <c r="F64" s="171"/>
      <c r="G64" s="171"/>
      <c r="H64" s="171">
        <f t="shared" si="7"/>
        <v>0</v>
      </c>
      <c r="I64" s="169">
        <f t="shared" si="8"/>
        <v>390</v>
      </c>
      <c r="J64" s="1">
        <f t="shared" si="9"/>
        <v>0</v>
      </c>
      <c r="K64" s="1"/>
      <c r="L64" s="1">
        <f t="shared" si="10"/>
        <v>0</v>
      </c>
      <c r="M64" s="1">
        <v>195</v>
      </c>
      <c r="N64" s="1"/>
      <c r="O64" s="161"/>
      <c r="P64" s="173"/>
      <c r="Q64" s="173"/>
      <c r="R64" s="150"/>
      <c r="U64" s="174"/>
      <c r="Y64">
        <v>0</v>
      </c>
    </row>
    <row r="65" spans="1:25" ht="24.95" customHeight="1" x14ac:dyDescent="0.25">
      <c r="A65" s="169" t="s">
        <v>140</v>
      </c>
      <c r="B65" s="172" t="s">
        <v>192</v>
      </c>
      <c r="C65" s="169" t="s">
        <v>193</v>
      </c>
      <c r="D65" s="169" t="s">
        <v>173</v>
      </c>
      <c r="E65" s="170">
        <v>4</v>
      </c>
      <c r="F65" s="171"/>
      <c r="G65" s="171"/>
      <c r="H65" s="171">
        <f t="shared" si="7"/>
        <v>0</v>
      </c>
      <c r="I65" s="169">
        <f t="shared" si="8"/>
        <v>500</v>
      </c>
      <c r="J65" s="1">
        <f t="shared" si="9"/>
        <v>0</v>
      </c>
      <c r="K65" s="1"/>
      <c r="L65" s="1">
        <f t="shared" si="10"/>
        <v>0</v>
      </c>
      <c r="M65" s="1">
        <v>125</v>
      </c>
      <c r="N65" s="1"/>
      <c r="O65" s="161"/>
      <c r="P65" s="173"/>
      <c r="Q65" s="173"/>
      <c r="R65" s="150"/>
      <c r="U65" s="174"/>
      <c r="Y65">
        <v>0</v>
      </c>
    </row>
    <row r="66" spans="1:25" ht="24.95" customHeight="1" x14ac:dyDescent="0.25">
      <c r="A66" s="169" t="s">
        <v>140</v>
      </c>
      <c r="B66" s="172" t="s">
        <v>194</v>
      </c>
      <c r="C66" s="169" t="s">
        <v>195</v>
      </c>
      <c r="D66" s="169" t="s">
        <v>154</v>
      </c>
      <c r="E66" s="170">
        <v>2</v>
      </c>
      <c r="F66" s="171"/>
      <c r="G66" s="171"/>
      <c r="H66" s="171">
        <f t="shared" si="7"/>
        <v>0</v>
      </c>
      <c r="I66" s="169">
        <f t="shared" si="8"/>
        <v>390</v>
      </c>
      <c r="J66" s="1">
        <f t="shared" si="9"/>
        <v>0</v>
      </c>
      <c r="K66" s="1"/>
      <c r="L66" s="1">
        <f t="shared" si="10"/>
        <v>0</v>
      </c>
      <c r="M66" s="1">
        <v>195</v>
      </c>
      <c r="N66" s="1"/>
      <c r="O66" s="161"/>
      <c r="P66" s="173"/>
      <c r="Q66" s="173"/>
      <c r="R66" s="150"/>
      <c r="U66" s="174"/>
      <c r="Y66">
        <v>0</v>
      </c>
    </row>
    <row r="67" spans="1:25" ht="24.95" customHeight="1" x14ac:dyDescent="0.25">
      <c r="A67" s="169" t="s">
        <v>140</v>
      </c>
      <c r="B67" s="172" t="s">
        <v>196</v>
      </c>
      <c r="C67" s="169" t="s">
        <v>197</v>
      </c>
      <c r="D67" s="169" t="s">
        <v>173</v>
      </c>
      <c r="E67" s="170">
        <v>4</v>
      </c>
      <c r="F67" s="171"/>
      <c r="G67" s="171"/>
      <c r="H67" s="171">
        <f t="shared" si="7"/>
        <v>0</v>
      </c>
      <c r="I67" s="169">
        <f t="shared" si="8"/>
        <v>3800</v>
      </c>
      <c r="J67" s="1">
        <f t="shared" si="9"/>
        <v>0</v>
      </c>
      <c r="K67" s="1"/>
      <c r="L67" s="1">
        <f t="shared" si="10"/>
        <v>0</v>
      </c>
      <c r="M67" s="1">
        <v>950</v>
      </c>
      <c r="N67" s="1"/>
      <c r="O67" s="161"/>
      <c r="P67" s="173"/>
      <c r="Q67" s="173"/>
      <c r="R67" s="150"/>
      <c r="U67" s="174"/>
      <c r="Y67">
        <v>0</v>
      </c>
    </row>
    <row r="68" spans="1:25" ht="24.95" customHeight="1" x14ac:dyDescent="0.25">
      <c r="A68" s="169" t="s">
        <v>140</v>
      </c>
      <c r="B68" s="172" t="s">
        <v>198</v>
      </c>
      <c r="C68" s="169" t="s">
        <v>199</v>
      </c>
      <c r="D68" s="169" t="s">
        <v>154</v>
      </c>
      <c r="E68" s="170">
        <v>1</v>
      </c>
      <c r="F68" s="171"/>
      <c r="G68" s="171"/>
      <c r="H68" s="171">
        <f t="shared" si="7"/>
        <v>0</v>
      </c>
      <c r="I68" s="169">
        <f t="shared" si="8"/>
        <v>450</v>
      </c>
      <c r="J68" s="1">
        <f t="shared" si="9"/>
        <v>0</v>
      </c>
      <c r="K68" s="1"/>
      <c r="L68" s="1">
        <f t="shared" si="10"/>
        <v>0</v>
      </c>
      <c r="M68" s="1">
        <v>450</v>
      </c>
      <c r="N68" s="1"/>
      <c r="O68" s="161"/>
      <c r="P68" s="173"/>
      <c r="Q68" s="173"/>
      <c r="R68" s="150"/>
      <c r="U68" s="174"/>
      <c r="Y68">
        <v>0</v>
      </c>
    </row>
    <row r="69" spans="1:25" x14ac:dyDescent="0.25">
      <c r="A69" s="150"/>
      <c r="B69" s="150"/>
      <c r="C69" s="150" t="s">
        <v>68</v>
      </c>
      <c r="D69" s="150"/>
      <c r="E69" s="168"/>
      <c r="F69" s="153"/>
      <c r="G69" s="153">
        <f>ROUND((SUM(L42:L68))/1,2)</f>
        <v>0</v>
      </c>
      <c r="H69" s="153">
        <f>ROUND((SUM(H42:H68))/1,2)</f>
        <v>0</v>
      </c>
      <c r="I69" s="150"/>
      <c r="J69" s="150"/>
      <c r="K69" s="150">
        <f>ROUND((SUM(K42:K68))/1,2)</f>
        <v>0</v>
      </c>
      <c r="L69" s="150">
        <f>ROUND((SUM(L42:L68))/1,2)</f>
        <v>0</v>
      </c>
      <c r="M69" s="150"/>
      <c r="N69" s="150"/>
      <c r="O69" s="175">
        <f>ROUND((SUM(O42:O68))/1,2)</f>
        <v>0</v>
      </c>
      <c r="P69" s="147"/>
      <c r="Q69" s="147"/>
      <c r="R69" s="175">
        <f>ROUND((SUM(R42:R68))/1,2)</f>
        <v>0</v>
      </c>
      <c r="S69" s="147"/>
      <c r="T69" s="147"/>
      <c r="U69" s="147"/>
      <c r="V69" s="147"/>
      <c r="W69" s="147"/>
      <c r="X69" s="147"/>
      <c r="Y69" s="147"/>
    </row>
    <row r="70" spans="1:25" x14ac:dyDescent="0.25">
      <c r="A70" s="1"/>
      <c r="B70" s="1"/>
      <c r="C70" s="1"/>
      <c r="D70" s="1"/>
      <c r="E70" s="161"/>
      <c r="F70" s="143"/>
      <c r="G70" s="143"/>
      <c r="H70" s="143"/>
      <c r="I70" s="1"/>
      <c r="J70" s="1"/>
      <c r="K70" s="1"/>
      <c r="L70" s="1"/>
      <c r="M70" s="1"/>
      <c r="N70" s="1"/>
      <c r="O70" s="1"/>
      <c r="R70" s="1"/>
    </row>
    <row r="71" spans="1:25" x14ac:dyDescent="0.25">
      <c r="A71" s="150"/>
      <c r="B71" s="150"/>
      <c r="C71" s="150" t="s">
        <v>69</v>
      </c>
      <c r="D71" s="150"/>
      <c r="E71" s="168"/>
      <c r="F71" s="151"/>
      <c r="G71" s="151"/>
      <c r="H71" s="151"/>
      <c r="I71" s="150"/>
      <c r="J71" s="150"/>
      <c r="K71" s="150"/>
      <c r="L71" s="150"/>
      <c r="M71" s="150"/>
      <c r="N71" s="150"/>
      <c r="O71" s="150"/>
      <c r="P71" s="147"/>
      <c r="Q71" s="147"/>
      <c r="R71" s="150"/>
      <c r="S71" s="147"/>
      <c r="T71" s="147"/>
      <c r="U71" s="147"/>
      <c r="V71" s="147"/>
      <c r="W71" s="147"/>
      <c r="X71" s="147"/>
      <c r="Y71" s="147"/>
    </row>
    <row r="72" spans="1:25" ht="24.95" customHeight="1" x14ac:dyDescent="0.25">
      <c r="A72" s="169" t="s">
        <v>112</v>
      </c>
      <c r="B72" s="172" t="s">
        <v>200</v>
      </c>
      <c r="C72" s="169" t="s">
        <v>201</v>
      </c>
      <c r="D72" s="169" t="s">
        <v>151</v>
      </c>
      <c r="E72" s="170">
        <v>408.59</v>
      </c>
      <c r="F72" s="171"/>
      <c r="G72" s="171"/>
      <c r="H72" s="171">
        <f>ROUND(E72*(F72+G72),2)</f>
        <v>0</v>
      </c>
      <c r="I72" s="169">
        <f>ROUND(E72*(M72),2)</f>
        <v>12363.93</v>
      </c>
      <c r="J72" s="1">
        <f>ROUND(E72*(N72),2)</f>
        <v>0</v>
      </c>
      <c r="K72" s="1">
        <f>ROUND(E72*(F72),2)</f>
        <v>0</v>
      </c>
      <c r="L72" s="1"/>
      <c r="M72" s="1">
        <v>30.26</v>
      </c>
      <c r="N72" s="1"/>
      <c r="O72" s="161"/>
      <c r="P72" s="173"/>
      <c r="Q72" s="173"/>
      <c r="R72" s="150"/>
      <c r="U72" s="174"/>
      <c r="Y72">
        <v>0</v>
      </c>
    </row>
    <row r="73" spans="1:25" x14ac:dyDescent="0.25">
      <c r="A73" s="150"/>
      <c r="B73" s="150"/>
      <c r="C73" s="150" t="s">
        <v>69</v>
      </c>
      <c r="D73" s="150"/>
      <c r="E73" s="168"/>
      <c r="F73" s="153"/>
      <c r="G73" s="153"/>
      <c r="H73" s="153">
        <f>ROUND((SUM(H71:H72))/1,2)</f>
        <v>0</v>
      </c>
      <c r="I73" s="150"/>
      <c r="J73" s="150"/>
      <c r="K73" s="150">
        <f>ROUND((SUM(K71:K72))/1,2)</f>
        <v>0</v>
      </c>
      <c r="L73" s="150">
        <f>ROUND((SUM(L71:L72))/1,2)</f>
        <v>0</v>
      </c>
      <c r="M73" s="150"/>
      <c r="N73" s="150"/>
      <c r="O73" s="175"/>
      <c r="R73" s="168">
        <f>ROUND((SUM(R71:R72))/1,2)</f>
        <v>0</v>
      </c>
      <c r="U73">
        <f>ROUND((SUM(U71:U72))/1,2)</f>
        <v>0</v>
      </c>
    </row>
    <row r="74" spans="1:25" x14ac:dyDescent="0.25">
      <c r="A74" s="1"/>
      <c r="B74" s="1"/>
      <c r="C74" s="1"/>
      <c r="D74" s="1"/>
      <c r="E74" s="161"/>
      <c r="F74" s="143"/>
      <c r="G74" s="143"/>
      <c r="H74" s="143"/>
      <c r="I74" s="1"/>
      <c r="J74" s="1"/>
      <c r="K74" s="1"/>
      <c r="L74" s="1"/>
      <c r="M74" s="1"/>
      <c r="N74" s="1"/>
      <c r="O74" s="1"/>
      <c r="R74" s="1"/>
    </row>
    <row r="75" spans="1:25" x14ac:dyDescent="0.25">
      <c r="A75" s="150"/>
      <c r="B75" s="150"/>
      <c r="C75" s="2" t="s">
        <v>64</v>
      </c>
      <c r="D75" s="150"/>
      <c r="E75" s="168"/>
      <c r="F75" s="153"/>
      <c r="G75" s="153">
        <f>ROUND((SUM(L9:L74))/2,2)</f>
        <v>0</v>
      </c>
      <c r="H75" s="153">
        <f>ROUND((SUM(H9:H74))/2,2)</f>
        <v>0</v>
      </c>
      <c r="I75" s="150"/>
      <c r="J75" s="150"/>
      <c r="K75" s="150">
        <f>ROUND((SUM(K9:K74))/2,2)</f>
        <v>0</v>
      </c>
      <c r="L75" s="150">
        <f>ROUND((SUM(L9:L74))/2,2)</f>
        <v>0</v>
      </c>
      <c r="M75" s="150"/>
      <c r="N75" s="150"/>
      <c r="O75" s="175"/>
      <c r="R75" s="175">
        <f>ROUND((SUM(R9:R74))/2,2)</f>
        <v>405.58</v>
      </c>
      <c r="U75">
        <f>ROUND((SUM(U9:U74))/2,2)</f>
        <v>0</v>
      </c>
    </row>
    <row r="76" spans="1:25" x14ac:dyDescent="0.25">
      <c r="A76" s="176"/>
      <c r="B76" s="176"/>
      <c r="C76" s="176" t="s">
        <v>70</v>
      </c>
      <c r="D76" s="176"/>
      <c r="E76" s="177"/>
      <c r="F76" s="178"/>
      <c r="G76" s="178">
        <f>ROUND((SUM(L9:L75))/3,2)</f>
        <v>0</v>
      </c>
      <c r="H76" s="178">
        <f>ROUND((SUM(H9:H75))/3,2)</f>
        <v>0</v>
      </c>
      <c r="I76" s="176"/>
      <c r="J76" s="176">
        <f>ROUND((SUM(J9:J75))/3,2)</f>
        <v>0</v>
      </c>
      <c r="K76" s="176">
        <f>ROUND((SUM(K9:K75))/3,2)</f>
        <v>0</v>
      </c>
      <c r="L76" s="176">
        <f>ROUND((SUM(L9:L75))/3,2)</f>
        <v>0</v>
      </c>
      <c r="M76" s="176"/>
      <c r="N76" s="176"/>
      <c r="O76" s="177"/>
      <c r="P76" s="179"/>
      <c r="Q76" s="179"/>
      <c r="R76" s="192">
        <f>ROUND((SUM(R9:R75))/3,2)</f>
        <v>405.58</v>
      </c>
      <c r="S76" s="179"/>
      <c r="T76" s="179"/>
      <c r="U76" s="179">
        <f>ROUND((SUM(U9:U75))/3,2)</f>
        <v>0</v>
      </c>
      <c r="Y76">
        <f>(SUM(Y9:Y75))</f>
        <v>0</v>
      </c>
    </row>
  </sheetData>
  <mergeCells count="3">
    <mergeCell ref="A1:G1"/>
    <mergeCell ref="A2:G2"/>
    <mergeCell ref="A3:G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MULTIFUNKČNÉ IHRISKO KVAKOVCE / Vlastný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Krycí list stavby</vt:lpstr>
      <vt:lpstr>Kryci_list 13663</vt:lpstr>
      <vt:lpstr>Rekap 13663</vt:lpstr>
      <vt:lpstr>SO 13663</vt:lpstr>
      <vt:lpstr>'Rekap 13663'!Názvy_tlače</vt:lpstr>
      <vt:lpstr>'SO 13663'!Názvy_tlače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2019-02-05T12:30:37Z</dcterms:created>
  <dcterms:modified xsi:type="dcterms:W3CDTF">2019-02-05T12:38:25Z</dcterms:modified>
</cp:coreProperties>
</file>